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548" firstSheet="1" activeTab="3"/>
  </bookViews>
  <sheets>
    <sheet name="Conversions" sheetId="1" state="hidden" r:id="rId1"/>
    <sheet name="LISEZ-MOI" sheetId="2" r:id="rId2"/>
    <sheet name="Liste" sheetId="3" state="hidden" r:id="rId3"/>
    <sheet name="Contrôle_DirIPS" sheetId="4" r:id="rId4"/>
    <sheet name="Page de garde" sheetId="5" r:id="rId5"/>
    <sheet name="Id_CR_SF" sheetId="6" r:id="rId6"/>
    <sheet name="EHPAD-AJ" sheetId="7" state="hidden" r:id="rId7"/>
    <sheet name="FAM-SAMSAH" sheetId="8" state="hidden" r:id="rId8"/>
    <sheet name="EHPAD_SF" sheetId="9" state="hidden" r:id="rId9"/>
    <sheet name="FAM-SAMSAH_SF" sheetId="10" state="hidden" r:id="rId10"/>
  </sheets>
  <definedNames>
    <definedName name="__FI__IDEN___DATEAUTO___ANN0\_________">'Page de garde'!$D$14</definedName>
    <definedName name="__FI__IDEN___DATEGENE___ANN0\_________">'Page de garde'!$A$4</definedName>
    <definedName name="AIDE_REPERE1">'LISEZ-MOI'!$C$60</definedName>
    <definedName name="AIDE_REPERE10">'LISEZ-MOI'!$C$93</definedName>
    <definedName name="AIDE_REPERE11">'LISEZ-MOI'!$C$96</definedName>
    <definedName name="AIDE_REPERE12">'LISEZ-MOI'!$C$99</definedName>
    <definedName name="AIDE_REPERE13">'LISEZ-MOI'!$C$102</definedName>
    <definedName name="AIDE_REPERE14">'LISEZ-MOI'!$C$105</definedName>
    <definedName name="AIDE_REPERE15">'LISEZ-MOI'!$C$108</definedName>
    <definedName name="AIDE_REPERE16">'LISEZ-MOI'!$C$111</definedName>
    <definedName name="AIDE_REPERE17">'LISEZ-MOI'!$C$114</definedName>
    <definedName name="AIDE_REPERE18">'LISEZ-MOI'!$C$117</definedName>
    <definedName name="AIDE_REPERE19">'LISEZ-MOI'!$C$120</definedName>
    <definedName name="AIDE_REPERE2">'LISEZ-MOI'!$C$63</definedName>
    <definedName name="AIDE_REPERE20">'LISEZ-MOI'!$C$123</definedName>
    <definedName name="AIDE_REPERE21">'LISEZ-MOI'!$C$126</definedName>
    <definedName name="AIDE_REPERE22">'LISEZ-MOI'!$C$129</definedName>
    <definedName name="AIDE_REPERE23">'LISEZ-MOI'!$C$132</definedName>
    <definedName name="AIDE_REPERE24">'LISEZ-MOI'!$C$135</definedName>
    <definedName name="AIDE_REPERE25">'LISEZ-MOI'!$C$138</definedName>
    <definedName name="AIDE_REPERE26">'LISEZ-MOI'!$C$142</definedName>
    <definedName name="AIDE_REPERE27">'LISEZ-MOI'!$C$145</definedName>
    <definedName name="AIDE_REPERE28">'LISEZ-MOI'!$C$148</definedName>
    <definedName name="AIDE_REPERE29">'LISEZ-MOI'!$C$151</definedName>
    <definedName name="AIDE_REPERE3">'LISEZ-MOI'!$C$66</definedName>
    <definedName name="AIDE_REPERE4">'LISEZ-MOI'!$C$71</definedName>
    <definedName name="AIDE_REPERE5">'LISEZ-MOI'!$C$76</definedName>
    <definedName name="AIDE_REPERE6">'LISEZ-MOI'!$C$79</definedName>
    <definedName name="AIDE_REPERE7">'LISEZ-MOI'!$C$82</definedName>
    <definedName name="AIDE_REPERE8">'LISEZ-MOI'!$C$86</definedName>
    <definedName name="AIDE_REPERE9">'LISEZ-MOI'!$C$90</definedName>
    <definedName name="categorie">'Liste'!$A$2:$A$4</definedName>
    <definedName name="categorie_Id_CR_SF">'Liste'!$G$2:$G$4</definedName>
    <definedName name="CRFI__IDEN___ADRESSE____ANN0\FINESS_ET">'Page de garde'!$D$25</definedName>
    <definedName name="CRFI__IDEN___ADRESSE____ANN0\Id_CR_SF_">'Id_CR_SF'!$D$8</definedName>
    <definedName name="CRFI__IDEN___ADRESSEJ___ANN0\_________">'Page de garde'!$D$10</definedName>
    <definedName name="CRFI__IDEN___ANNEEREF___ANN0\_________">'Page de garde'!$D$4</definedName>
    <definedName name="CRFI__IDEN___CAPAAUTO___ANN0\FINESS_ET">'Page de garde'!$G$25</definedName>
    <definedName name="CRFI__IDEN___CAPAFIN____ANN0\FINESS_ET">'Page de garde'!$H$25</definedName>
    <definedName name="CRFI__IDEN___CAPAINST___ANN0\FINESS_ET">'Page de garde'!$I$25</definedName>
    <definedName name="CRFI__IDEN___CATEGORI___ANN0\FINESS_ET">'Page de garde'!$F$25</definedName>
    <definedName name="CRFI__IDEN___CATEGORI___ANN0\Id_CR_SF_">'Id_CR_SF'!$F$8</definedName>
    <definedName name="CRFI__IDEN___DATEAUTO___ANN0\_________">'Conversions'!$B$1</definedName>
    <definedName name="CRFI__IDEN___DATEGENE___ANN0\_________">'Conversions'!$B$2</definedName>
    <definedName name="CRFI__IDEN___EDITEURL___ANN0\_________">'Page de garde'!$A$3</definedName>
    <definedName name="CRFI__IDEN___EMAIL______ANN0\_________">'Page de garde'!$D$20</definedName>
    <definedName name="CRFI__IDEN___ETP_____ANTANM1\FINESS_ET">'Page de garde'!$J$25</definedName>
    <definedName name="CRFI__IDEN___ETP_____ANTANM1\Id_CR_SF_">'Id_CR_SF'!$G$8</definedName>
    <definedName name="CRFI__IDEN___ETP_____PRDANN0\FINESS_ET">'Page de garde'!$K$25</definedName>
    <definedName name="CRFI__IDEN___ETP_____PRDANN0\Id_CR_SF_">'Id_CR_SF'!$H$8</definedName>
    <definedName name="CRFI__IDEN___FINESSET___ANN0\FINESS_ET">'Page de garde'!$E$25</definedName>
    <definedName name="CRFI__IDEN___FINESSET___ANN0\Id_CR_SF_">'Id_CR_SF'!$E$8</definedName>
    <definedName name="CRFI__IDEN___FINESSPR___ANN0\_________">'Page de garde'!$E$25</definedName>
    <definedName name="CRFI__IDEN___Id_CR_SF___ANN0\Id_CR_SF_">'Id_CR_SF'!$B$8</definedName>
    <definedName name="CRFI__IDEN___NFINESS____ANN0\_________">'Page de garde'!$D$6</definedName>
    <definedName name="CRFI__IDEN___NOMETAB____ANN0\FINESS_ET">'Page de garde'!$C$25</definedName>
    <definedName name="CRFI__IDEN___NOMETAB____ANN0\Id_CR_SF_">'Id_CR_SF'!$C$8</definedName>
    <definedName name="CRFI__IDEN___ORGAGEST___ANN0\_________">'Page de garde'!$D$8</definedName>
    <definedName name="CRFI__IDEN___VERSION____ANN0\_________">'Page de garde'!$A$1</definedName>
    <definedName name="CRFI__IDEN___VERSIONL___ANN0\_________">'Page de garde'!$A$2</definedName>
    <definedName name="CRFIFAACTI_A1CAPAINST___ANN0\FINESS_ET">'FAM-SAMSAH'!$G$8</definedName>
    <definedName name="CRFIFAACTI_A1CAPAINST___ANN0\Id_CR_SF_">'FAM-SAMSAH_SF'!$G$8</definedName>
    <definedName name="CRFIFAACTI_A2CAPAINST___ANN0\FINESS_ET">'FAM-SAMSAH'!$H$8</definedName>
    <definedName name="CRFIFAACTI_A2CAPAINST___ANN0\Id_CR_SF_">'FAM-SAMSAH_SF'!$H$8</definedName>
    <definedName name="CRFIFAACTI_A3CAPAINST___ANN0\FINESS_ET">'FAM-SAMSAH'!$I$8</definedName>
    <definedName name="CRFIFAACTI_A3CAPAINST___ANN0\Id_CR_SF_">'FAM-SAMSAH_SF'!$I$8</definedName>
    <definedName name="CRFIFAACTI_EXCAPAINST___ANN0\FINESS_ET">'FAM-SAMSAH'!$D$8</definedName>
    <definedName name="CRFIFAACTI_EXCAPAINST___ANN0\Id_CR_SF_">'FAM-SAMSAH_SF'!$D$8</definedName>
    <definedName name="CRFIFAACTI_INCAPAINST___ANN0\FINESS_ET">'FAM-SAMSAH'!$F$8</definedName>
    <definedName name="CRFIFAACTI_INCAPAINST___ANN0\Id_CR_SF_">'FAM-SAMSAH_SF'!$F$8</definedName>
    <definedName name="CRFIFAACTI_SICAPAINST___ANN0\FINESS_ET">'FAM-SAMSAH'!$E$8</definedName>
    <definedName name="CRFIFAACTI_SICAPAINST___ANN0\Id_CR_SF_">'FAM-SAMSAH_SF'!$E$8</definedName>
    <definedName name="CRFIFACPTEG__60______ANTANM1\FINESS_ET">'FAM-SAMSAH'!$D$15</definedName>
    <definedName name="CRFIFACPTEG__60______ANTANM1\Id_CR_SF_">'FAM-SAMSAH_SF'!$D$15</definedName>
    <definedName name="CRFIFACPTEG__60______PRDANN0\FINESS_ET">'FAM-SAMSAH'!$F$15</definedName>
    <definedName name="CRFIFACPTEG__60______PRDANN0\Id_CR_SF_">'FAM-SAMSAH_SF'!$F$15</definedName>
    <definedName name="CRFIFACPTEG__603_____ANTANM1\FINESS_ET">'FAM-SAMSAH'!$D$133</definedName>
    <definedName name="CRFIFACPTEG__603_____ANTANM1\Id_CR_SF_">'FAM-SAMSAH_SF'!$D$133</definedName>
    <definedName name="CRFIFACPTEG__603_____PRDANN0\FINESS_ET">'FAM-SAMSAH'!$F$133</definedName>
    <definedName name="CRFIFACPTEG__603_____PRDANN0\Id_CR_SF_">'FAM-SAMSAH_SF'!$F$133</definedName>
    <definedName name="CRFIFACPTEG__609_____ANTANM1\FINESS_ET">'FAM-SAMSAH'!$D$134</definedName>
    <definedName name="CRFIFACPTEG__609_____ANTANM1\Id_CR_SF_">'FAM-SAMSAH_SF'!$D$134</definedName>
    <definedName name="CRFIFACPTEG__609_____PRDANN0\FINESS_ET">'FAM-SAMSAH'!$F$134</definedName>
    <definedName name="CRFIFACPTEG__609_____PRDANN0\Id_CR_SF_">'FAM-SAMSAH_SF'!$F$134</definedName>
    <definedName name="CRFIFACPTEG__6111____ANTANM1\FINESS_ET">'FAM-SAMSAH'!$D$20</definedName>
    <definedName name="CRFIFACPTEG__6111____ANTANM1\Id_CR_SF_">'FAM-SAMSAH_SF'!$D$20</definedName>
    <definedName name="CRFIFACPTEG__6111____PRDANN0\FINESS_ET">'FAM-SAMSAH'!$F$20</definedName>
    <definedName name="CRFIFACPTEG__6111____PRDANN0\Id_CR_SF_">'FAM-SAMSAH_SF'!$F$20</definedName>
    <definedName name="CRFIFACPTEG__6112____ANTANM1\FINESS_ET">'FAM-SAMSAH'!$D$21</definedName>
    <definedName name="CRFIFACPTEG__6112____ANTANM1\Id_CR_SF_">'FAM-SAMSAH_SF'!$D$21</definedName>
    <definedName name="CRFIFACPTEG__6112____PRDANN0\FINESS_ET">'FAM-SAMSAH'!$F$21</definedName>
    <definedName name="CRFIFACPTEG__6112____PRDANN0\Id_CR_SF_">'FAM-SAMSAH_SF'!$F$21</definedName>
    <definedName name="CRFIFACPTEG__6118____ANTANM1\FINESS_ET">'FAM-SAMSAH'!$D$22</definedName>
    <definedName name="CRFIFACPTEG__6118____ANTANM1\Id_CR_SF_">'FAM-SAMSAH_SF'!$D$22</definedName>
    <definedName name="CRFIFACPTEG__6118____PRDANN0\FINESS_ET">'FAM-SAMSAH'!$F$22</definedName>
    <definedName name="CRFIFACPTEG__6118____PRDANN0\Id_CR_SF_">'FAM-SAMSAH_SF'!$F$22</definedName>
    <definedName name="CRFIFACPTEG__612_____ANTANM1\FINESS_ET">'FAM-SAMSAH'!$D$58</definedName>
    <definedName name="CRFIFACPTEG__612_____ANTANM1\Id_CR_SF_">'FAM-SAMSAH_SF'!$D$58</definedName>
    <definedName name="CRFIFACPTEG__612_____PRDANN0\FINESS_ET">'FAM-SAMSAH'!$F$58</definedName>
    <definedName name="CRFIFACPTEG__612_____PRDANN0\Id_CR_SF_">'FAM-SAMSAH_SF'!$F$58</definedName>
    <definedName name="CRFIFACPTEG__613_____ANTANM1\FINESS_ET">'FAM-SAMSAH'!$D$59</definedName>
    <definedName name="CRFIFACPTEG__613_____ANTANM1\Id_CR_SF_">'FAM-SAMSAH_SF'!$D$59</definedName>
    <definedName name="CRFIFACPTEG__613_____PRDANN0\FINESS_ET">'FAM-SAMSAH'!$F$59</definedName>
    <definedName name="CRFIFACPTEG__613_____PRDANN0\Id_CR_SF_">'FAM-SAMSAH_SF'!$F$59</definedName>
    <definedName name="CRFIFACPTEG__614_____ANTANM1\FINESS_ET">'FAM-SAMSAH'!$D$60</definedName>
    <definedName name="CRFIFACPTEG__614_____ANTANM1\Id_CR_SF_">'FAM-SAMSAH_SF'!$D$60</definedName>
    <definedName name="CRFIFACPTEG__614_____PRDANN0\FINESS_ET">'FAM-SAMSAH'!$F$60</definedName>
    <definedName name="CRFIFACPTEG__614_____PRDANN0\Id_CR_SF_">'FAM-SAMSAH_SF'!$F$60</definedName>
    <definedName name="CRFIFACPTEG__615_____ANTANM1\FINESS_ET">'FAM-SAMSAH'!$D$61</definedName>
    <definedName name="CRFIFACPTEG__615_____ANTANM1\Id_CR_SF_">'FAM-SAMSAH_SF'!$D$61</definedName>
    <definedName name="CRFIFACPTEG__615_____PRDANN0\FINESS_ET">'FAM-SAMSAH'!$F$61</definedName>
    <definedName name="CRFIFACPTEG__615_____PRDANN0\Id_CR_SF_">'FAM-SAMSAH_SF'!$F$61</definedName>
    <definedName name="CRFIFACPTEG__616_____ANTANM1\FINESS_ET">'FAM-SAMSAH'!$D$62</definedName>
    <definedName name="CRFIFACPTEG__616_____ANTANM1\Id_CR_SF_">'FAM-SAMSAH_SF'!$D$62</definedName>
    <definedName name="CRFIFACPTEG__616_____PRDANN0\FINESS_ET">'FAM-SAMSAH'!$F$62</definedName>
    <definedName name="CRFIFACPTEG__616_____PRDANN0\Id_CR_SF_">'FAM-SAMSAH_SF'!$F$62</definedName>
    <definedName name="CRFIFACPTEG__617_____ANTANM1\FINESS_ET">'FAM-SAMSAH'!$D$63</definedName>
    <definedName name="CRFIFACPTEG__617_____ANTANM1\Id_CR_SF_">'FAM-SAMSAH_SF'!$D$63</definedName>
    <definedName name="CRFIFACPTEG__617_____PRDANN0\FINESS_ET">'FAM-SAMSAH'!$F$63</definedName>
    <definedName name="CRFIFACPTEG__617_____PRDANN0\Id_CR_SF_">'FAM-SAMSAH_SF'!$F$63</definedName>
    <definedName name="CRFIFACPTEG__618_____ANTANM1\FINESS_ET">'FAM-SAMSAH'!$D$64</definedName>
    <definedName name="CRFIFACPTEG__618_____ANTANM1\Id_CR_SF_">'FAM-SAMSAH_SF'!$D$64</definedName>
    <definedName name="CRFIFACPTEG__618_____PRDANN0\FINESS_ET">'FAM-SAMSAH'!$F$64</definedName>
    <definedName name="CRFIFACPTEG__618_____PRDANN0\Id_CR_SF_">'FAM-SAMSAH_SF'!$F$64</definedName>
    <definedName name="CRFIFACPTEG__619_____ANTANM1\FINESS_ET">'FAM-SAMSAH'!$D$135</definedName>
    <definedName name="CRFIFACPTEG__619_____ANTANM1\Id_CR_SF_">'FAM-SAMSAH_SF'!$D$135</definedName>
    <definedName name="CRFIFACPTEG__619_____PRDANN0\FINESS_ET">'FAM-SAMSAH'!$F$135</definedName>
    <definedName name="CRFIFACPTEG__619_____PRDANN0\Id_CR_SF_">'FAM-SAMSAH_SF'!$F$135</definedName>
    <definedName name="CRFIFACPTEG__621_____ANTANM1\FINESS_ET">'FAM-SAMSAH'!$D$40</definedName>
    <definedName name="CRFIFACPTEG__621_____ANTANM1\Id_CR_SF_">'FAM-SAMSAH_SF'!$D$40</definedName>
    <definedName name="CRFIFACPTEG__621_____PRDANN0\FINESS_ET">'FAM-SAMSAH'!$F$40</definedName>
    <definedName name="CRFIFACPTEG__621_____PRDANN0\Id_CR_SF_">'FAM-SAMSAH_SF'!$F$40</definedName>
    <definedName name="CRFIFACPTEG__622_____ANTANM1\FINESS_ET">'FAM-SAMSAH'!$D$41</definedName>
    <definedName name="CRFIFACPTEG__622_____ANTANM1\Id_CR_SF_">'FAM-SAMSAH_SF'!$D$41</definedName>
    <definedName name="CRFIFACPTEG__622_____PRDANN0\FINESS_ET">'FAM-SAMSAH'!$F$41</definedName>
    <definedName name="CRFIFACPTEG__622_____PRDANN0\Id_CR_SF_">'FAM-SAMSAH_SF'!$F$41</definedName>
    <definedName name="CRFIFACPTEG__623_____ANTANM1\FINESS_ET">'FAM-SAMSAH'!$D$65</definedName>
    <definedName name="CRFIFACPTEG__623_____ANTANM1\Id_CR_SF_">'FAM-SAMSAH_SF'!$D$65</definedName>
    <definedName name="CRFIFACPTEG__623_____PRDANN0\FINESS_ET">'FAM-SAMSAH'!$F$65</definedName>
    <definedName name="CRFIFACPTEG__623_____PRDANN0\Id_CR_SF_">'FAM-SAMSAH_SF'!$F$65</definedName>
    <definedName name="CRFIFACPTEG__624_____ANTANM1\FINESS_ET">'FAM-SAMSAH'!$D$25</definedName>
    <definedName name="CRFIFACPTEG__624_____ANTANM1\Id_CR_SF_">'FAM-SAMSAH_SF'!$D$25</definedName>
    <definedName name="CRFIFACPTEG__624_____PRDANN0\FINESS_ET">'FAM-SAMSAH'!$F$25</definedName>
    <definedName name="CRFIFACPTEG__624_____PRDANN0\Id_CR_SF_">'FAM-SAMSAH_SF'!$F$25</definedName>
    <definedName name="CRFIFACPTEG__6242____ANTANM1\FINESS_ET">'FAM-SAMSAH'!$D$26</definedName>
    <definedName name="CRFIFACPTEG__6242____ANTANM1\Id_CR_SF_">'FAM-SAMSAH_SF'!$D$26</definedName>
    <definedName name="CRFIFACPTEG__6242____PRDANN0\FINESS_ET">'FAM-SAMSAH'!$F$26</definedName>
    <definedName name="CRFIFACPTEG__6242____PRDANN0\Id_CR_SF_">'FAM-SAMSAH_SF'!$F$26</definedName>
    <definedName name="CRFIFACPTEG__625_____ANTANM1\FINESS_ET">'FAM-SAMSAH'!$D$27</definedName>
    <definedName name="CRFIFACPTEG__625_____ANTANM1\Id_CR_SF_">'FAM-SAMSAH_SF'!$D$27</definedName>
    <definedName name="CRFIFACPTEG__625_____PRDANN0\FINESS_ET">'FAM-SAMSAH'!$F$27</definedName>
    <definedName name="CRFIFACPTEG__625_____PRDANN0\Id_CR_SF_">'FAM-SAMSAH_SF'!$F$27</definedName>
    <definedName name="CRFIFACPTEG__626_____ANTANM1\FINESS_ET">'FAM-SAMSAH'!$D$28</definedName>
    <definedName name="CRFIFACPTEG__626_____ANTANM1\Id_CR_SF_">'FAM-SAMSAH_SF'!$D$28</definedName>
    <definedName name="CRFIFACPTEG__626_____PRDANN0\FINESS_ET">'FAM-SAMSAH'!$F$28</definedName>
    <definedName name="CRFIFACPTEG__626_____PRDANN0\Id_CR_SF_">'FAM-SAMSAH_SF'!$F$28</definedName>
    <definedName name="CRFIFACPTEG__627_____ANTANM1\FINESS_ET">'FAM-SAMSAH'!$D$66</definedName>
    <definedName name="CRFIFACPTEG__627_____ANTANM1\Id_CR_SF_">'FAM-SAMSAH_SF'!$D$66</definedName>
    <definedName name="CRFIFACPTEG__627_____PRDANN0\FINESS_ET">'FAM-SAMSAH'!$F$66</definedName>
    <definedName name="CRFIFACPTEG__627_____PRDANN0\Id_CR_SF_">'FAM-SAMSAH_SF'!$F$66</definedName>
    <definedName name="CRFIFACPTEG__6281____ANTANM1\FINESS_ET">'FAM-SAMSAH'!$D$29</definedName>
    <definedName name="CRFIFACPTEG__6281____ANTANM1\Id_CR_SF_">'FAM-SAMSAH_SF'!$D$29</definedName>
    <definedName name="CRFIFACPTEG__6281____PRDANN0\FINESS_ET">'FAM-SAMSAH'!$F$29</definedName>
    <definedName name="CRFIFACPTEG__6281____PRDANN0\Id_CR_SF_">'FAM-SAMSAH_SF'!$F$29</definedName>
    <definedName name="CRFIFACPTEG__6282____ANTANM1\FINESS_ET">'FAM-SAMSAH'!$D$30</definedName>
    <definedName name="CRFIFACPTEG__6282____ANTANM1\Id_CR_SF_">'FAM-SAMSAH_SF'!$D$30</definedName>
    <definedName name="CRFIFACPTEG__6282____PRDANN0\FINESS_ET">'FAM-SAMSAH'!$F$30</definedName>
    <definedName name="CRFIFACPTEG__6282____PRDANN0\Id_CR_SF_">'FAM-SAMSAH_SF'!$F$30</definedName>
    <definedName name="CRFIFACPTEG__6283____ANTANM1\FINESS_ET">'FAM-SAMSAH'!$D$31</definedName>
    <definedName name="CRFIFACPTEG__6283____ANTANM1\Id_CR_SF_">'FAM-SAMSAH_SF'!$D$31</definedName>
    <definedName name="CRFIFACPTEG__6283____PRDANN0\FINESS_ET">'FAM-SAMSAH'!$F$31</definedName>
    <definedName name="CRFIFACPTEG__6283____PRDANN0\Id_CR_SF_">'FAM-SAMSAH_SF'!$F$31</definedName>
    <definedName name="CRFIFACPTEG__6284____ANTANM1\FINESS_ET">'FAM-SAMSAH'!$D$32</definedName>
    <definedName name="CRFIFACPTEG__6284____ANTANM1\Id_CR_SF_">'FAM-SAMSAH_SF'!$D$32</definedName>
    <definedName name="CRFIFACPTEG__6284____PRDANN0\FINESS_ET">'FAM-SAMSAH'!$F$32</definedName>
    <definedName name="CRFIFACPTEG__6284____PRDANN0\Id_CR_SF_">'FAM-SAMSAH_SF'!$F$32</definedName>
    <definedName name="CRFIFACPTEG__6287_88_ANTANM1\FINESS_ET">'FAM-SAMSAH'!$D$33</definedName>
    <definedName name="CRFIFACPTEG__6287_88_ANTANM1\Id_CR_SF_">'FAM-SAMSAH_SF'!$D$33</definedName>
    <definedName name="CRFIFACPTEG__6287_88_PRDANN0\FINESS_ET">'FAM-SAMSAH'!$F$33</definedName>
    <definedName name="CRFIFACPTEG__6287_88_PRDANN0\Id_CR_SF_">'FAM-SAMSAH_SF'!$F$33</definedName>
    <definedName name="CRFIFACPTEG__629_____ANTANM1\FINESS_ET">'FAM-SAMSAH'!$D$136</definedName>
    <definedName name="CRFIFACPTEG__629_____ANTANM1\Id_CR_SF_">'FAM-SAMSAH_SF'!$D$136</definedName>
    <definedName name="CRFIFACPTEG__629_____PRDANN0\FINESS_ET">'FAM-SAMSAH'!$F$136</definedName>
    <definedName name="CRFIFACPTEG__629_____PRDANN0\Id_CR_SF_">'FAM-SAMSAH_SF'!$F$136</definedName>
    <definedName name="CRFIFACPTEG__631_____ANTANM1\FINESS_ET">'FAM-SAMSAH'!$D$42</definedName>
    <definedName name="CRFIFACPTEG__631_____ANTANM1\Id_CR_SF_">'FAM-SAMSAH_SF'!$D$42</definedName>
    <definedName name="CRFIFACPTEG__631_____PRDANN0\FINESS_ET">'FAM-SAMSAH'!$F$42</definedName>
    <definedName name="CRFIFACPTEG__631_____PRDANN0\Id_CR_SF_">'FAM-SAMSAH_SF'!$F$42</definedName>
    <definedName name="CRFIFACPTEG__633_____ANTANM1\FINESS_ET">'FAM-SAMSAH'!$D$43</definedName>
    <definedName name="CRFIFACPTEG__633_____ANTANM1\Id_CR_SF_">'FAM-SAMSAH_SF'!$D$43</definedName>
    <definedName name="CRFIFACPTEG__633_____PRDANN0\FINESS_ET">'FAM-SAMSAH'!$F$43</definedName>
    <definedName name="CRFIFACPTEG__633_____PRDANN0\Id_CR_SF_">'FAM-SAMSAH_SF'!$F$43</definedName>
    <definedName name="CRFIFACPTEG__635_____ANTANM1\FINESS_ET">'FAM-SAMSAH'!$D$67</definedName>
    <definedName name="CRFIFACPTEG__635_____ANTANM1\Id_CR_SF_">'FAM-SAMSAH_SF'!$D$67</definedName>
    <definedName name="CRFIFACPTEG__635_____PRDANN0\FINESS_ET">'FAM-SAMSAH'!$F$67</definedName>
    <definedName name="CRFIFACPTEG__635_____PRDANN0\Id_CR_SF_">'FAM-SAMSAH_SF'!$F$67</definedName>
    <definedName name="CRFIFACPTEG__637_____ANTANM1\FINESS_ET">'FAM-SAMSAH'!$D$68</definedName>
    <definedName name="CRFIFACPTEG__637_____ANTANM1\Id_CR_SF_">'FAM-SAMSAH_SF'!$D$68</definedName>
    <definedName name="CRFIFACPTEG__637_____PRDANN0\FINESS_ET">'FAM-SAMSAH'!$F$68</definedName>
    <definedName name="CRFIFACPTEG__637_____PRDANN0\Id_CR_SF_">'FAM-SAMSAH_SF'!$F$68</definedName>
    <definedName name="CRFIFACPTEG__641_____ANTANM1\FINESS_ET">'FAM-SAMSAH'!$D$44</definedName>
    <definedName name="CRFIFACPTEG__641_____ANTANM1\Id_CR_SF_">'FAM-SAMSAH_SF'!$D$44</definedName>
    <definedName name="CRFIFACPTEG__641_____PRDANN0\FINESS_ET">'FAM-SAMSAH'!$F$44</definedName>
    <definedName name="CRFIFACPTEG__641_____PRDANN0\Id_CR_SF_">'FAM-SAMSAH_SF'!$F$44</definedName>
    <definedName name="CRFIFACPTEG__6419____ANTANM1\FINESS_ET">'FAM-SAMSAH'!$D$137</definedName>
    <definedName name="CRFIFACPTEG__6419____ANTANM1\Id_CR_SF_">'FAM-SAMSAH_SF'!$D$137</definedName>
    <definedName name="CRFIFACPTEG__6419____PRDANN0\FINESS_ET">'FAM-SAMSAH'!$F$137</definedName>
    <definedName name="CRFIFACPTEG__6419____PRDANN0\Id_CR_SF_">'FAM-SAMSAH_SF'!$F$137</definedName>
    <definedName name="CRFIFACPTEG__642_____ANTANM1\FINESS_ET">'FAM-SAMSAH'!$D$45</definedName>
    <definedName name="CRFIFACPTEG__642_____ANTANM1\Id_CR_SF_">'FAM-SAMSAH_SF'!$D$45</definedName>
    <definedName name="CRFIFACPTEG__642_____PRDANN0\FINESS_ET">'FAM-SAMSAH'!$F$45</definedName>
    <definedName name="CRFIFACPTEG__642_____PRDANN0\Id_CR_SF_">'FAM-SAMSAH_SF'!$F$45</definedName>
    <definedName name="CRFIFACPTEG__6429____ANTANM1\FINESS_ET">'FAM-SAMSAH'!$D$138</definedName>
    <definedName name="CRFIFACPTEG__6429____ANTANM1\Id_CR_SF_">'FAM-SAMSAH_SF'!$D$138</definedName>
    <definedName name="CRFIFACPTEG__6429____PRDANN0\FINESS_ET">'FAM-SAMSAH'!$F$138</definedName>
    <definedName name="CRFIFACPTEG__6429____PRDANN0\Id_CR_SF_">'FAM-SAMSAH_SF'!$F$138</definedName>
    <definedName name="CRFIFACPTEG__643_____ANTANM1\FINESS_ET">'FAM-SAMSAH'!$D$46</definedName>
    <definedName name="CRFIFACPTEG__643_____ANTANM1\Id_CR_SF_">'FAM-SAMSAH_SF'!$D$46</definedName>
    <definedName name="CRFIFACPTEG__643_____PRDANN0\FINESS_ET">'FAM-SAMSAH'!$F$46</definedName>
    <definedName name="CRFIFACPTEG__643_____PRDANN0\Id_CR_SF_">'FAM-SAMSAH_SF'!$F$46</definedName>
    <definedName name="CRFIFACPTEG__6439____ANTANM1\FINESS_ET">'FAM-SAMSAH'!$D$139</definedName>
    <definedName name="CRFIFACPTEG__6439____ANTANM1\Id_CR_SF_">'FAM-SAMSAH_SF'!$D$139</definedName>
    <definedName name="CRFIFACPTEG__6439____PRDANN0\FINESS_ET">'FAM-SAMSAH'!$F$139</definedName>
    <definedName name="CRFIFACPTEG__6439____PRDANN0\Id_CR_SF_">'FAM-SAMSAH_SF'!$F$139</definedName>
    <definedName name="CRFIFACPTEG__645_____ANTANM1\FINESS_ET">'FAM-SAMSAH'!$D$47</definedName>
    <definedName name="CRFIFACPTEG__645_____ANTANM1\Id_CR_SF_">'FAM-SAMSAH_SF'!$D$47</definedName>
    <definedName name="CRFIFACPTEG__645_____PRDANN0\FINESS_ET">'FAM-SAMSAH'!$F$47</definedName>
    <definedName name="CRFIFACPTEG__645_____PRDANN0\Id_CR_SF_">'FAM-SAMSAH_SF'!$F$47</definedName>
    <definedName name="CRFIFACPTEG__6459_69_ANTANM1\FINESS_ET">'FAM-SAMSAH'!$D$140</definedName>
    <definedName name="CRFIFACPTEG__6459_69_ANTANM1\Id_CR_SF_">'FAM-SAMSAH_SF'!$D$140</definedName>
    <definedName name="CRFIFACPTEG__6459_69_PRDANN0\FINESS_ET">'FAM-SAMSAH'!$F$140</definedName>
    <definedName name="CRFIFACPTEG__6459_69_PRDANN0\Id_CR_SF_">'FAM-SAMSAH_SF'!$F$140</definedName>
    <definedName name="CRFIFACPTEG__646_____ANTANM1\FINESS_ET">'FAM-SAMSAH'!$D$48</definedName>
    <definedName name="CRFIFACPTEG__646_____ANTANM1\Id_CR_SF_">'FAM-SAMSAH_SF'!$D$48</definedName>
    <definedName name="CRFIFACPTEG__646_____PRDANN0\FINESS_ET">'FAM-SAMSAH'!$F$48</definedName>
    <definedName name="CRFIFACPTEG__646_____PRDANN0\Id_CR_SF_">'FAM-SAMSAH_SF'!$F$48</definedName>
    <definedName name="CRFIFACPTEG__647_____ANTANM1\FINESS_ET">'FAM-SAMSAH'!$D$49</definedName>
    <definedName name="CRFIFACPTEG__647_____ANTANM1\Id_CR_SF_">'FAM-SAMSAH_SF'!$D$49</definedName>
    <definedName name="CRFIFACPTEG__647_____PRDANN0\FINESS_ET">'FAM-SAMSAH'!$F$49</definedName>
    <definedName name="CRFIFACPTEG__647_____PRDANN0\Id_CR_SF_">'FAM-SAMSAH_SF'!$F$49</definedName>
    <definedName name="CRFIFACPTEG__648_____ANTANM1\FINESS_ET">'FAM-SAMSAH'!$D$50</definedName>
    <definedName name="CRFIFACPTEG__648_____ANTANM1\Id_CR_SF_">'FAM-SAMSAH_SF'!$D$50</definedName>
    <definedName name="CRFIFACPTEG__648_____PRDANN0\FINESS_ET">'FAM-SAMSAH'!$F$50</definedName>
    <definedName name="CRFIFACPTEG__648_____PRDANN0\Id_CR_SF_">'FAM-SAMSAH_SF'!$F$50</definedName>
    <definedName name="CRFIFACPTEG__6489____ANTANM1\FINESS_ET">'FAM-SAMSAH'!$D$141</definedName>
    <definedName name="CRFIFACPTEG__6489____ANTANM1\Id_CR_SF_">'FAM-SAMSAH_SF'!$D$141</definedName>
    <definedName name="CRFIFACPTEG__6489____PRDANN0\FINESS_ET">'FAM-SAMSAH'!$F$141</definedName>
    <definedName name="CRFIFACPTEG__6489____PRDANN0\Id_CR_SF_">'FAM-SAMSAH_SF'!$F$141</definedName>
    <definedName name="CRFIFACPTEG__649_____ANTANM1\FINESS_ET">'FAM-SAMSAH'!$D$142</definedName>
    <definedName name="CRFIFACPTEG__649_____ANTANM1\Id_CR_SF_">'FAM-SAMSAH_SF'!$D$142</definedName>
    <definedName name="CRFIFACPTEG__649_____PRDANN0\FINESS_ET">'FAM-SAMSAH'!$F$142</definedName>
    <definedName name="CRFIFACPTEG__649_____PRDANN0\Id_CR_SF_">'FAM-SAMSAH_SF'!$F$142</definedName>
    <definedName name="CRFIFACPTEG__651_____ANTANM1\FINESS_ET">'FAM-SAMSAH'!$D$71</definedName>
    <definedName name="CRFIFACPTEG__651_____ANTANM1\Id_CR_SF_">'FAM-SAMSAH_SF'!$D$71</definedName>
    <definedName name="CRFIFACPTEG__651_____PRDANN0\FINESS_ET">'FAM-SAMSAH'!$F$71</definedName>
    <definedName name="CRFIFACPTEG__651_____PRDANN0\Id_CR_SF_">'FAM-SAMSAH_SF'!$F$71</definedName>
    <definedName name="CRFIFACPTEG__653_____ANTANM1\FINESS_ET">'FAM-SAMSAH'!$D$72</definedName>
    <definedName name="CRFIFACPTEG__653_____ANTANM1\Id_CR_SF_">'FAM-SAMSAH_SF'!$D$72</definedName>
    <definedName name="CRFIFACPTEG__653_____PRDANN0\FINESS_ET">'FAM-SAMSAH'!$F$72</definedName>
    <definedName name="CRFIFACPTEG__653_____PRDANN0\Id_CR_SF_">'FAM-SAMSAH_SF'!$F$72</definedName>
    <definedName name="CRFIFACPTEG__654_____ANTANM1\FINESS_ET">'FAM-SAMSAH'!$D$73</definedName>
    <definedName name="CRFIFACPTEG__654_____ANTANM1\Id_CR_SF_">'FAM-SAMSAH_SF'!$D$73</definedName>
    <definedName name="CRFIFACPTEG__654_____PRDANN0\FINESS_ET">'FAM-SAMSAH'!$F$73</definedName>
    <definedName name="CRFIFACPTEG__654_____PRDANN0\Id_CR_SF_">'FAM-SAMSAH_SF'!$F$73</definedName>
    <definedName name="CRFIFACPTEG__655_____ANTANM1\FINESS_ET">'FAM-SAMSAH'!$D$74</definedName>
    <definedName name="CRFIFACPTEG__655_____ANTANM1\Id_CR_SF_">'FAM-SAMSAH_SF'!$D$74</definedName>
    <definedName name="CRFIFACPTEG__655_____PRDANN0\FINESS_ET">'FAM-SAMSAH'!$F$74</definedName>
    <definedName name="CRFIFACPTEG__655_____PRDANN0\Id_CR_SF_">'FAM-SAMSAH_SF'!$F$74</definedName>
    <definedName name="CRFIFACPTEG__657_____ANTANM1\FINESS_ET">'FAM-SAMSAH'!$D$75</definedName>
    <definedName name="CRFIFACPTEG__657_____ANTANM1\Id_CR_SF_">'FAM-SAMSAH_SF'!$D$75</definedName>
    <definedName name="CRFIFACPTEG__657_____PRDANN0\FINESS_ET">'FAM-SAMSAH'!$F$75</definedName>
    <definedName name="CRFIFACPTEG__657_____PRDANN0\Id_CR_SF_">'FAM-SAMSAH_SF'!$F$75</definedName>
    <definedName name="CRFIFACPTEG__658_____ANTANM1\FINESS_ET">'FAM-SAMSAH'!$D$76</definedName>
    <definedName name="CRFIFACPTEG__658_____ANTANM1\Id_CR_SF_">'FAM-SAMSAH_SF'!$D$76</definedName>
    <definedName name="CRFIFACPTEG__658_____PRDANN0\FINESS_ET">'FAM-SAMSAH'!$F$76</definedName>
    <definedName name="CRFIFACPTEG__658_____PRDANN0\Id_CR_SF_">'FAM-SAMSAH_SF'!$F$76</definedName>
    <definedName name="CRFIFACPTEG__66______ANTANM1\FINESS_ET">'FAM-SAMSAH'!$D$79</definedName>
    <definedName name="CRFIFACPTEG__66______ANTANM1\Id_CR_SF_">'FAM-SAMSAH_SF'!$D$79</definedName>
    <definedName name="CRFIFACPTEG__66______PRDANN0\FINESS_ET">'FAM-SAMSAH'!$F$79</definedName>
    <definedName name="CRFIFACPTEG__66______PRDANN0\Id_CR_SF_">'FAM-SAMSAH_SF'!$F$79</definedName>
    <definedName name="CRFIFACPTEG__6611____ANTANM1\FINESS_ET">'FAM-SAMSAH'!$D$143</definedName>
    <definedName name="CRFIFACPTEG__6611____ANTANM1\Id_CR_SF_">'FAM-SAMSAH_SF'!$D$143</definedName>
    <definedName name="CRFIFACPTEG__6611____PRDANN0\FINESS_ET">'FAM-SAMSAH'!$F$143</definedName>
    <definedName name="CRFIFACPTEG__6611____PRDANN0\Id_CR_SF_">'FAM-SAMSAH_SF'!$F$143</definedName>
    <definedName name="CRFIFACPTEG__671_____ANTANM1\FINESS_ET">'FAM-SAMSAH'!$D$82</definedName>
    <definedName name="CRFIFACPTEG__671_____ANTANM1\Id_CR_SF_">'FAM-SAMSAH_SF'!$D$82</definedName>
    <definedName name="CRFIFACPTEG__671_____PRDANN0\FINESS_ET">'FAM-SAMSAH'!$F$82</definedName>
    <definedName name="CRFIFACPTEG__671_____PRDANN0\Id_CR_SF_">'FAM-SAMSAH_SF'!$F$82</definedName>
    <definedName name="CRFIFACPTEG__672_____ANTANM1\FINESS_ET">'FAM-SAMSAH'!$D$83</definedName>
    <definedName name="CRFIFACPTEG__672_____ANTANM1\Id_CR_SF_">'FAM-SAMSAH_SF'!$D$83</definedName>
    <definedName name="CRFIFACPTEG__672_____PRDANN0\FINESS_ET">'FAM-SAMSAH'!$F$83</definedName>
    <definedName name="CRFIFACPTEG__672_____PRDANN0\Id_CR_SF_">'FAM-SAMSAH_SF'!$F$83</definedName>
    <definedName name="CRFIFACPTEG__673_____ANTANM1\FINESS_ET">'FAM-SAMSAH'!$D$84</definedName>
    <definedName name="CRFIFACPTEG__673_____ANTANM1\Id_CR_SF_">'FAM-SAMSAH_SF'!$D$84</definedName>
    <definedName name="CRFIFACPTEG__673_____PRDANN0\FINESS_ET">'FAM-SAMSAH'!$F$84</definedName>
    <definedName name="CRFIFACPTEG__673_____PRDANN0\Id_CR_SF_">'FAM-SAMSAH_SF'!$F$84</definedName>
    <definedName name="CRFIFACPTEG__675_____ANTANM1\FINESS_ET">'FAM-SAMSAH'!$D$85</definedName>
    <definedName name="CRFIFACPTEG__675_____ANTANM1\Id_CR_SF_">'FAM-SAMSAH_SF'!$D$85</definedName>
    <definedName name="CRFIFACPTEG__675_____PRDANN0\FINESS_ET">'FAM-SAMSAH'!$F$85</definedName>
    <definedName name="CRFIFACPTEG__675_____PRDANN0\Id_CR_SF_">'FAM-SAMSAH_SF'!$F$85</definedName>
    <definedName name="CRFIFACPTEG__678_____ANTANM1\FINESS_ET">'FAM-SAMSAH'!$D$86</definedName>
    <definedName name="CRFIFACPTEG__678_____ANTANM1\Id_CR_SF_">'FAM-SAMSAH_SF'!$D$86</definedName>
    <definedName name="CRFIFACPTEG__678_____PRDANN0\FINESS_ET">'FAM-SAMSAH'!$F$86</definedName>
    <definedName name="CRFIFACPTEG__678_____PRDANN0\Id_CR_SF_">'FAM-SAMSAH_SF'!$F$86</definedName>
    <definedName name="CRFIFACPTEG__6811____ANTANM1\FINESS_ET">'FAM-SAMSAH'!$D$89</definedName>
    <definedName name="CRFIFACPTEG__6811____ANTANM1\Id_CR_SF_">'FAM-SAMSAH_SF'!$D$89</definedName>
    <definedName name="CRFIFACPTEG__6811____PRDANN0\FINESS_ET">'FAM-SAMSAH'!$F$89</definedName>
    <definedName name="CRFIFACPTEG__6811____PRDANN0\Id_CR_SF_">'FAM-SAMSAH_SF'!$F$89</definedName>
    <definedName name="CRFIFACPTEG__6812____ANTANM1\FINESS_ET">'FAM-SAMSAH'!$D$90</definedName>
    <definedName name="CRFIFACPTEG__6812____ANTANM1\Id_CR_SF_">'FAM-SAMSAH_SF'!$D$90</definedName>
    <definedName name="CRFIFACPTEG__6812____PRDANN0\FINESS_ET">'FAM-SAMSAH'!$F$90</definedName>
    <definedName name="CRFIFACPTEG__6812____PRDANN0\Id_CR_SF_">'FAM-SAMSAH_SF'!$F$90</definedName>
    <definedName name="CRFIFACPTEG__6815____ANTANM1\FINESS_ET">'FAM-SAMSAH'!$D$91</definedName>
    <definedName name="CRFIFACPTEG__6815____ANTANM1\Id_CR_SF_">'FAM-SAMSAH_SF'!$D$91</definedName>
    <definedName name="CRFIFACPTEG__6815____PRDANN0\FINESS_ET">'FAM-SAMSAH'!$F$91</definedName>
    <definedName name="CRFIFACPTEG__6815____PRDANN0\Id_CR_SF_">'FAM-SAMSAH_SF'!$F$91</definedName>
    <definedName name="CRFIFACPTEG__6816____ANTANM1\FINESS_ET">'FAM-SAMSAH'!$D$92</definedName>
    <definedName name="CRFIFACPTEG__6816____ANTANM1\Id_CR_SF_">'FAM-SAMSAH_SF'!$D$92</definedName>
    <definedName name="CRFIFACPTEG__6816____PRDANN0\FINESS_ET">'FAM-SAMSAH'!$F$92</definedName>
    <definedName name="CRFIFACPTEG__6816____PRDANN0\Id_CR_SF_">'FAM-SAMSAH_SF'!$F$92</definedName>
    <definedName name="CRFIFACPTEG__6817____ANTANM1\FINESS_ET">'FAM-SAMSAH'!$D$93</definedName>
    <definedName name="CRFIFACPTEG__6817____ANTANM1\Id_CR_SF_">'FAM-SAMSAH_SF'!$D$93</definedName>
    <definedName name="CRFIFACPTEG__6817____PRDANN0\FINESS_ET">'FAM-SAMSAH'!$F$93</definedName>
    <definedName name="CRFIFACPTEG__6817____PRDANN0\Id_CR_SF_">'FAM-SAMSAH_SF'!$F$93</definedName>
    <definedName name="CRFIFACPTEG__686_____ANTANM1\FINESS_ET">'FAM-SAMSAH'!$D$94</definedName>
    <definedName name="CRFIFACPTEG__686_____ANTANM1\Id_CR_SF_">'FAM-SAMSAH_SF'!$D$94</definedName>
    <definedName name="CRFIFACPTEG__686_____PRDANN0\FINESS_ET">'FAM-SAMSAH'!$F$94</definedName>
    <definedName name="CRFIFACPTEG__686_____PRDANN0\Id_CR_SF_">'FAM-SAMSAH_SF'!$F$94</definedName>
    <definedName name="CRFIFACPTEG__687_____ANTANM1\FINESS_ET">'FAM-SAMSAH'!$D$95</definedName>
    <definedName name="CRFIFACPTEG__687_____ANTANM1\Id_CR_SF_">'FAM-SAMSAH_SF'!$D$95</definedName>
    <definedName name="CRFIFACPTEG__687_____PRDANN0\FINESS_ET">'FAM-SAMSAH'!$F$95</definedName>
    <definedName name="CRFIFACPTEG__687_____PRDANN0\Id_CR_SF_">'FAM-SAMSAH_SF'!$F$95</definedName>
    <definedName name="CRFIFACPTEG__68725___ANTANM1\FINESS_ET">'FAM-SAMSAH'!$D$96</definedName>
    <definedName name="CRFIFACPTEG__68725___ANTANM1\Id_CR_SF_">'FAM-SAMSAH_SF'!$D$96</definedName>
    <definedName name="CRFIFACPTEG__68725___PRDANN0\FINESS_ET">'FAM-SAMSAH'!$F$96</definedName>
    <definedName name="CRFIFACPTEG__68725___PRDANN0\Id_CR_SF_">'FAM-SAMSAH_SF'!$F$96</definedName>
    <definedName name="CRFIFACPTEG__68741___ANTANM1\FINESS_ET">'FAM-SAMSAH'!$D$97</definedName>
    <definedName name="CRFIFACPTEG__68741___ANTANM1\Id_CR_SF_">'FAM-SAMSAH_SF'!$D$97</definedName>
    <definedName name="CRFIFACPTEG__68741___PRDANN0\FINESS_ET">'FAM-SAMSAH'!$F$97</definedName>
    <definedName name="CRFIFACPTEG__68741___PRDANN0\Id_CR_SF_">'FAM-SAMSAH_SF'!$F$97</definedName>
    <definedName name="CRFIFACPTEG__68742___ANTANM1\FINESS_ET">'FAM-SAMSAH'!$D$98</definedName>
    <definedName name="CRFIFACPTEG__68742___ANTANM1\Id_CR_SF_">'FAM-SAMSAH_SF'!$D$98</definedName>
    <definedName name="CRFIFACPTEG__68742___PRDANN0\FINESS_ET">'FAM-SAMSAH'!$F$98</definedName>
    <definedName name="CRFIFACPTEG__68742___PRDANN0\Id_CR_SF_">'FAM-SAMSAH_SF'!$F$98</definedName>
    <definedName name="CRFIFACPTEG__689_____ANTANM1\FINESS_ET">'FAM-SAMSAH'!$D$99</definedName>
    <definedName name="CRFIFACPTEG__689_____ANTANM1\Id_CR_SF_">'FAM-SAMSAH_SF'!$D$99</definedName>
    <definedName name="CRFIFACPTEG__689_____PRDANN0\FINESS_ET">'FAM-SAMSAH'!$F$99</definedName>
    <definedName name="CRFIFACPTEG__689_____PRDANN0\Id_CR_SF_">'FAM-SAMSAH_SF'!$F$99</definedName>
    <definedName name="CRFIFACPTEG__68921___ANTANM1\FINESS_ET">'FAM-SAMSAH'!$D$100</definedName>
    <definedName name="CRFIFACPTEG__68921___ANTANM1\Id_CR_SF_">'FAM-SAMSAH_SF'!$D$100</definedName>
    <definedName name="CRFIFACPTEG__68921___PRDANN0\FINESS_ET">'FAM-SAMSAH'!$F$100</definedName>
    <definedName name="CRFIFACPTEG__68921___PRDANN0\Id_CR_SF_">'FAM-SAMSAH_SF'!$F$100</definedName>
    <definedName name="CRFIFACPTEG__68922___ANTANM1\FINESS_ET">'FAM-SAMSAH'!$D$101</definedName>
    <definedName name="CRFIFACPTEG__68922___ANTANM1\Id_CR_SF_">'FAM-SAMSAH_SF'!$D$101</definedName>
    <definedName name="CRFIFACPTEG__68922___PRDANN0\FINESS_ET">'FAM-SAMSAH'!$F$101</definedName>
    <definedName name="CRFIFACPTEG__68922___PRDANN0\Id_CR_SF_">'FAM-SAMSAH_SF'!$F$101</definedName>
    <definedName name="CRFIFACPTEG__6895____ANTANM1\FINESS_ET">'FAM-SAMSAH'!$D$102</definedName>
    <definedName name="CRFIFACPTEG__6895____ANTANM1\Id_CR_SF_">'FAM-SAMSAH_SF'!$D$102</definedName>
    <definedName name="CRFIFACPTEG__6895____PRDANN0\FINESS_ET">'FAM-SAMSAH'!$F$102</definedName>
    <definedName name="CRFIFACPTEG__6895____PRDANN0\Id_CR_SF_">'FAM-SAMSAH_SF'!$F$102</definedName>
    <definedName name="CRFIFACPTEG__70______ANTANM1\FINESS_ET">'FAM-SAMSAH'!$D$128</definedName>
    <definedName name="CRFIFACPTEG__70______ANTANM1\Id_CR_SF_">'FAM-SAMSAH_SF'!$D$128</definedName>
    <definedName name="CRFIFACPTEG__70______PRDANN0\FINESS_ET">'FAM-SAMSAH'!$F$128</definedName>
    <definedName name="CRFIFACPTEG__70______PRDANN0\Id_CR_SF_">'FAM-SAMSAH_SF'!$F$128</definedName>
    <definedName name="CRFIFACPTEG__709_____ANTANM1\FINESS_ET">'FAM-SAMSAH'!$D$16</definedName>
    <definedName name="CRFIFACPTEG__709_____ANTANM1\Id_CR_SF_">'FAM-SAMSAH_SF'!$D$16</definedName>
    <definedName name="CRFIFACPTEG__709_____PRDANN0\FINESS_ET">'FAM-SAMSAH'!$F$16</definedName>
    <definedName name="CRFIFACPTEG__709_____PRDANN0\Id_CR_SF_">'FAM-SAMSAH_SF'!$F$16</definedName>
    <definedName name="CRFIFACPTEG__71______ANTANM1\FINESS_ET">'FAM-SAMSAH'!$D$129</definedName>
    <definedName name="CRFIFACPTEG__71______ANTANM1\Id_CR_SF_">'FAM-SAMSAH_SF'!$D$129</definedName>
    <definedName name="CRFIFACPTEG__71______PRDANN0\FINESS_ET">'FAM-SAMSAH'!$F$129</definedName>
    <definedName name="CRFIFACPTEG__71______PRDANN0\Id_CR_SF_">'FAM-SAMSAH_SF'!$F$129</definedName>
    <definedName name="CRFIFACPTEG__713_____ANTANM1\FINESS_ET">'FAM-SAMSAH'!$D$17</definedName>
    <definedName name="CRFIFACPTEG__713_____ANTANM1\Id_CR_SF_">'FAM-SAMSAH_SF'!$D$17</definedName>
    <definedName name="CRFIFACPTEG__713_____PRDANN0\FINESS_ET">'FAM-SAMSAH'!$F$17</definedName>
    <definedName name="CRFIFACPTEG__713_____PRDANN0\Id_CR_SF_">'FAM-SAMSAH_SF'!$F$17</definedName>
    <definedName name="CRFIFACPTEG__72______ANTANM1\FINESS_ET">'FAM-SAMSAH'!$D$130</definedName>
    <definedName name="CRFIFACPTEG__72______ANTANM1\Id_CR_SF_">'FAM-SAMSAH_SF'!$D$130</definedName>
    <definedName name="CRFIFACPTEG__72______PRDANN0\FINESS_ET">'FAM-SAMSAH'!$F$130</definedName>
    <definedName name="CRFIFACPTEG__72______PRDANN0\Id_CR_SF_">'FAM-SAMSAH_SF'!$F$130</definedName>
    <definedName name="CRFIFACPTEG__731_____ANTANM1\FINESS_ET">'FAM-SAMSAH'!$D$115</definedName>
    <definedName name="CRFIFACPTEG__731_____ANTANM1\Id_CR_SF_">'FAM-SAMSAH_SF'!$D$115</definedName>
    <definedName name="CRFIFACPTEG__731_____PRDANN0\FINESS_ET">'FAM-SAMSAH'!$F$115</definedName>
    <definedName name="CRFIFACPTEG__731_____PRDANN0\Id_CR_SF_">'FAM-SAMSAH_SF'!$F$115</definedName>
    <definedName name="CRFIFACPTEG__7312152_ANTANM1\FINESS_ET">'FAM-SAMSAH'!$D$116</definedName>
    <definedName name="CRFIFACPTEG__7312152_ANTANM1\Id_CR_SF_">'FAM-SAMSAH_SF'!$D$116</definedName>
    <definedName name="CRFIFACPTEG__7312152_PRDANN0\FINESS_ET">'FAM-SAMSAH'!$F$116</definedName>
    <definedName name="CRFIFACPTEG__7312152_PRDANN0\Id_CR_SF_">'FAM-SAMSAH_SF'!$F$116</definedName>
    <definedName name="CRFIFACPTEG__732_____ANTANM1\FINESS_ET">'FAM-SAMSAH'!$D$117</definedName>
    <definedName name="CRFIFACPTEG__732_____ANTANM1\Id_CR_SF_">'FAM-SAMSAH_SF'!$D$117</definedName>
    <definedName name="CRFIFACPTEG__732_____PRDANN0\FINESS_ET">'FAM-SAMSAH'!$F$117</definedName>
    <definedName name="CRFIFACPTEG__732_____PRDANN0\Id_CR_SF_">'FAM-SAMSAH_SF'!$F$117</definedName>
    <definedName name="CRFIFACPTEG__733_____ANTANM1\FINESS_ET">'FAM-SAMSAH'!$D$118</definedName>
    <definedName name="CRFIFACPTEG__733_____ANTANM1\Id_CR_SF_">'FAM-SAMSAH_SF'!$D$118</definedName>
    <definedName name="CRFIFACPTEG__733_____PRDANN0\FINESS_ET">'FAM-SAMSAH'!$F$118</definedName>
    <definedName name="CRFIFACPTEG__733_____PRDANN0\Id_CR_SF_">'FAM-SAMSAH_SF'!$F$118</definedName>
    <definedName name="CRFIFACPTEG__734_____ANTANM1\FINESS_ET">'FAM-SAMSAH'!$D$119</definedName>
    <definedName name="CRFIFACPTEG__734_____ANTANM1\Id_CR_SF_">'FAM-SAMSAH_SF'!$D$119</definedName>
    <definedName name="CRFIFACPTEG__734_____PRDANN0\FINESS_ET">'FAM-SAMSAH'!$F$119</definedName>
    <definedName name="CRFIFACPTEG__734_____PRDANN0\Id_CR_SF_">'FAM-SAMSAH_SF'!$F$119</definedName>
    <definedName name="CRFIFACPTEG__738_____ANTANM1\FINESS_ET">'FAM-SAMSAH'!$D$120</definedName>
    <definedName name="CRFIFACPTEG__738_____ANTANM1\Id_CR_SF_">'FAM-SAMSAH_SF'!$D$120</definedName>
    <definedName name="CRFIFACPTEG__738_____PRDANN0\FINESS_ET">'FAM-SAMSAH'!$F$120</definedName>
    <definedName name="CRFIFACPTEG__738_____PRDANN0\Id_CR_SF_">'FAM-SAMSAH_SF'!$F$120</definedName>
    <definedName name="CRFIFACPTEG__74______ANTANM1\FINESS_ET">'FAM-SAMSAH'!$D$131</definedName>
    <definedName name="CRFIFACPTEG__74______ANTANM1\Id_CR_SF_">'FAM-SAMSAH_SF'!$D$131</definedName>
    <definedName name="CRFIFACPTEG__74______PRDANN0\FINESS_ET">'FAM-SAMSAH'!$F$131</definedName>
    <definedName name="CRFIFACPTEG__74______PRDANN0\Id_CR_SF_">'FAM-SAMSAH_SF'!$F$131</definedName>
    <definedName name="CRFIFACPTEG__75______ANTANM1\FINESS_ET">'FAM-SAMSAH'!$D$132</definedName>
    <definedName name="CRFIFACPTEG__75______ANTANM1\Id_CR_SF_">'FAM-SAMSAH_SF'!$D$132</definedName>
    <definedName name="CRFIFACPTEG__75______PRDANN0\FINESS_ET">'FAM-SAMSAH'!$F$132</definedName>
    <definedName name="CRFIFACPTEG__75______PRDANN0\Id_CR_SF_">'FAM-SAMSAH_SF'!$F$132</definedName>
    <definedName name="CRFIFACPTEG__76______ANTANM1\FINESS_ET">'FAM-SAMSAH'!$D$151</definedName>
    <definedName name="CRFIFACPTEG__76______ANTANM1\Id_CR_SF_">'FAM-SAMSAH_SF'!$D$151</definedName>
    <definedName name="CRFIFACPTEG__76______PRDANN0\FINESS_ET">'FAM-SAMSAH'!$F$151</definedName>
    <definedName name="CRFIFACPTEG__76______PRDANN0\Id_CR_SF_">'FAM-SAMSAH_SF'!$F$151</definedName>
    <definedName name="CRFIFACPTEG__771_____ANTANM1\FINESS_ET">'FAM-SAMSAH'!$D$154</definedName>
    <definedName name="CRFIFACPTEG__771_____ANTANM1\Id_CR_SF_">'FAM-SAMSAH_SF'!$D$154</definedName>
    <definedName name="CRFIFACPTEG__771_____PRDANN0\FINESS_ET">'FAM-SAMSAH'!$F$154</definedName>
    <definedName name="CRFIFACPTEG__771_____PRDANN0\Id_CR_SF_">'FAM-SAMSAH_SF'!$F$154</definedName>
    <definedName name="CRFIFACPTEG__773_____ANTANM1\FINESS_ET">'FAM-SAMSAH'!$D$155</definedName>
    <definedName name="CRFIFACPTEG__773_____ANTANM1\Id_CR_SF_">'FAM-SAMSAH_SF'!$D$155</definedName>
    <definedName name="CRFIFACPTEG__773_____PRDANN0\FINESS_ET">'FAM-SAMSAH'!$F$155</definedName>
    <definedName name="CRFIFACPTEG__773_____PRDANN0\Id_CR_SF_">'FAM-SAMSAH_SF'!$F$155</definedName>
    <definedName name="CRFIFACPTEG__775_____ANTANM1\FINESS_ET">'FAM-SAMSAH'!$D$156</definedName>
    <definedName name="CRFIFACPTEG__775_____ANTANM1\Id_CR_SF_">'FAM-SAMSAH_SF'!$D$156</definedName>
    <definedName name="CRFIFACPTEG__775_____PRDANN0\FINESS_ET">'FAM-SAMSAH'!$F$156</definedName>
    <definedName name="CRFIFACPTEG__775_____PRDANN0\Id_CR_SF_">'FAM-SAMSAH_SF'!$F$156</definedName>
    <definedName name="CRFIFACPTEG__777_____ANTANM1\FINESS_ET">'FAM-SAMSAH'!$D$157</definedName>
    <definedName name="CRFIFACPTEG__777_____ANTANM1\Id_CR_SF_">'FAM-SAMSAH_SF'!$D$157</definedName>
    <definedName name="CRFIFACPTEG__777_____PRDANN0\FINESS_ET">'FAM-SAMSAH'!$F$157</definedName>
    <definedName name="CRFIFACPTEG__777_____PRDANN0\Id_CR_SF_">'FAM-SAMSAH_SF'!$F$157</definedName>
    <definedName name="CRFIFACPTEG__778_____ANTANM1\FINESS_ET">'FAM-SAMSAH'!$D$158</definedName>
    <definedName name="CRFIFACPTEG__778_____ANTANM1\Id_CR_SF_">'FAM-SAMSAH_SF'!$D$158</definedName>
    <definedName name="CRFIFACPTEG__778_____PRDANN0\FINESS_ET">'FAM-SAMSAH'!$F$158</definedName>
    <definedName name="CRFIFACPTEG__778_____PRDANN0\Id_CR_SF_">'FAM-SAMSAH_SF'!$F$158</definedName>
    <definedName name="CRFIFACPTEG__7781____ANTANM1\FINESS_ET">'FAM-SAMSAH'!$D$159</definedName>
    <definedName name="CRFIFACPTEG__7781____ANTANM1\Id_CR_SF_">'FAM-SAMSAH_SF'!$D$159</definedName>
    <definedName name="CRFIFACPTEG__7781____PRDANN0\FINESS_ET">'FAM-SAMSAH'!$F$159</definedName>
    <definedName name="CRFIFACPTEG__7781____PRDANN0\Id_CR_SF_">'FAM-SAMSAH_SF'!$F$159</definedName>
    <definedName name="CRFIFACPTEG__7811____ANTANM1\FINESS_ET">'FAM-SAMSAH'!$D$162</definedName>
    <definedName name="CRFIFACPTEG__7811____ANTANM1\Id_CR_SF_">'FAM-SAMSAH_SF'!$D$162</definedName>
    <definedName name="CRFIFACPTEG__7811____PRDANN0\FINESS_ET">'FAM-SAMSAH'!$F$162</definedName>
    <definedName name="CRFIFACPTEG__7811____PRDANN0\Id_CR_SF_">'FAM-SAMSAH_SF'!$F$162</definedName>
    <definedName name="CRFIFACPTEG__7815____ANTANM1\FINESS_ET">'FAM-SAMSAH'!$D$163</definedName>
    <definedName name="CRFIFACPTEG__7815____ANTANM1\Id_CR_SF_">'FAM-SAMSAH_SF'!$D$163</definedName>
    <definedName name="CRFIFACPTEG__7815____PRDANN0\FINESS_ET">'FAM-SAMSAH'!$F$163</definedName>
    <definedName name="CRFIFACPTEG__7815____PRDANN0\Id_CR_SF_">'FAM-SAMSAH_SF'!$F$163</definedName>
    <definedName name="CRFIFACPTEG__7816____ANTANM1\FINESS_ET">'FAM-SAMSAH'!$D$164</definedName>
    <definedName name="CRFIFACPTEG__7816____ANTANM1\Id_CR_SF_">'FAM-SAMSAH_SF'!$D$164</definedName>
    <definedName name="CRFIFACPTEG__7816____PRDANN0\FINESS_ET">'FAM-SAMSAH'!$F$164</definedName>
    <definedName name="CRFIFACPTEG__7816____PRDANN0\Id_CR_SF_">'FAM-SAMSAH_SF'!$F$164</definedName>
    <definedName name="CRFIFACPTEG__7817____ANTANM1\FINESS_ET">'FAM-SAMSAH'!$D$165</definedName>
    <definedName name="CRFIFACPTEG__7817____ANTANM1\Id_CR_SF_">'FAM-SAMSAH_SF'!$D$165</definedName>
    <definedName name="CRFIFACPTEG__7817____PRDANN0\FINESS_ET">'FAM-SAMSAH'!$F$165</definedName>
    <definedName name="CRFIFACPTEG__7817____PRDANN0\Id_CR_SF_">'FAM-SAMSAH_SF'!$F$165</definedName>
    <definedName name="CRFIFACPTEG__786_____ANTANM1\FINESS_ET">'FAM-SAMSAH'!$D$166</definedName>
    <definedName name="CRFIFACPTEG__786_____ANTANM1\Id_CR_SF_">'FAM-SAMSAH_SF'!$D$166</definedName>
    <definedName name="CRFIFACPTEG__786_____PRDANN0\FINESS_ET">'FAM-SAMSAH'!$F$166</definedName>
    <definedName name="CRFIFACPTEG__786_____PRDANN0\Id_CR_SF_">'FAM-SAMSAH_SF'!$F$166</definedName>
    <definedName name="CRFIFACPTEG__787_____ANTANM1\FINESS_ET">'FAM-SAMSAH'!$D$167</definedName>
    <definedName name="CRFIFACPTEG__787_____ANTANM1\Id_CR_SF_">'FAM-SAMSAH_SF'!$D$167</definedName>
    <definedName name="CRFIFACPTEG__787_____PRDANN0\FINESS_ET">'FAM-SAMSAH'!$F$167</definedName>
    <definedName name="CRFIFACPTEG__787_____PRDANN0\Id_CR_SF_">'FAM-SAMSAH_SF'!$F$167</definedName>
    <definedName name="CRFIFACPTEG__78725___ANTANM1\FINESS_ET">'FAM-SAMSAH'!$D$168</definedName>
    <definedName name="CRFIFACPTEG__78725___ANTANM1\Id_CR_SF_">'FAM-SAMSAH_SF'!$D$168</definedName>
    <definedName name="CRFIFACPTEG__78725___PRDANN0\FINESS_ET">'FAM-SAMSAH'!$F$168</definedName>
    <definedName name="CRFIFACPTEG__78725___PRDANN0\Id_CR_SF_">'FAM-SAMSAH_SF'!$F$168</definedName>
    <definedName name="CRFIFACPTEG__78741___ANTANM1\FINESS_ET">'FAM-SAMSAH'!$D$169</definedName>
    <definedName name="CRFIFACPTEG__78741___ANTANM1\Id_CR_SF_">'FAM-SAMSAH_SF'!$D$169</definedName>
    <definedName name="CRFIFACPTEG__78741___PRDANN0\FINESS_ET">'FAM-SAMSAH'!$F$169</definedName>
    <definedName name="CRFIFACPTEG__78741___PRDANN0\Id_CR_SF_">'FAM-SAMSAH_SF'!$F$169</definedName>
    <definedName name="CRFIFACPTEG__78742___ANTANM1\FINESS_ET">'FAM-SAMSAH'!$D$170</definedName>
    <definedName name="CRFIFACPTEG__78742___ANTANM1\Id_CR_SF_">'FAM-SAMSAH_SF'!$D$170</definedName>
    <definedName name="CRFIFACPTEG__78742___PRDANN0\FINESS_ET">'FAM-SAMSAH'!$F$170</definedName>
    <definedName name="CRFIFACPTEG__78742___PRDANN0\Id_CR_SF_">'FAM-SAMSAH_SF'!$F$170</definedName>
    <definedName name="CRFIFACPTEG__789_____ANTANM1\FINESS_ET">'FAM-SAMSAH'!$D$171</definedName>
    <definedName name="CRFIFACPTEG__789_____ANTANM1\Id_CR_SF_">'FAM-SAMSAH_SF'!$D$171</definedName>
    <definedName name="CRFIFACPTEG__789_____PRDANN0\FINESS_ET">'FAM-SAMSAH'!$F$171</definedName>
    <definedName name="CRFIFACPTEG__789_____PRDANN0\Id_CR_SF_">'FAM-SAMSAH_SF'!$F$171</definedName>
    <definedName name="CRFIFACPTEG__78921___ANTANM1\FINESS_ET">'FAM-SAMSAH'!$D$172</definedName>
    <definedName name="CRFIFACPTEG__78921___ANTANM1\Id_CR_SF_">'FAM-SAMSAH_SF'!$D$172</definedName>
    <definedName name="CRFIFACPTEG__78921___PRDANN0\FINESS_ET">'FAM-SAMSAH'!$F$172</definedName>
    <definedName name="CRFIFACPTEG__78921___PRDANN0\Id_CR_SF_">'FAM-SAMSAH_SF'!$F$172</definedName>
    <definedName name="CRFIFACPTEG__78922___ANTANM1\FINESS_ET">'FAM-SAMSAH'!$D$173</definedName>
    <definedName name="CRFIFACPTEG__78922___ANTANM1\Id_CR_SF_">'FAM-SAMSAH_SF'!$D$173</definedName>
    <definedName name="CRFIFACPTEG__78922___PRDANN0\FINESS_ET">'FAM-SAMSAH'!$F$173</definedName>
    <definedName name="CRFIFACPTEG__78922___PRDANN0\Id_CR_SF_">'FAM-SAMSAH_SF'!$F$173</definedName>
    <definedName name="CRFIFACPTEG__7895____ANTANM1\FINESS_ET">'FAM-SAMSAH'!$D$174</definedName>
    <definedName name="CRFIFACPTEG__7895____ANTANM1\Id_CR_SF_">'FAM-SAMSAH_SF'!$D$174</definedName>
    <definedName name="CRFIFACPTEG__7895____PRDANN0\FINESS_ET">'FAM-SAMSAH'!$F$174</definedName>
    <definedName name="CRFIFACPTEG__7895____PRDANN0\Id_CR_SF_">'FAM-SAMSAH_SF'!$F$174</definedName>
    <definedName name="CRFIFACPTEG__79______ANTANM1\FINESS_ET">'FAM-SAMSAH'!$D$175</definedName>
    <definedName name="CRFIFACPTEG__79______ANTANM1\Id_CR_SF_">'FAM-SAMSAH_SF'!$D$175</definedName>
    <definedName name="CRFIFACPTEG__79______PRDANN0\FINESS_ET">'FAM-SAMSAH'!$F$175</definedName>
    <definedName name="CRFIFACPTEG__79______PRDANN0\Id_CR_SF_">'FAM-SAMSAH_SF'!$F$175</definedName>
    <definedName name="CRFIFACPTEG__RANDEFI_ANTANM1\FINESS_ET">'FAM-SAMSAH'!$D$185</definedName>
    <definedName name="CRFIFACPTEG__RANDEFI_ANTANM1\Id_CR_SF_">'FAM-SAMSAH_SF'!$D$185</definedName>
    <definedName name="CRFIFACPTEG__RANDEFI_PRDANN0\FINESS_ET">'FAM-SAMSAH'!$F$185</definedName>
    <definedName name="CRFIFACPTEG__RANDEFI_PRDANN0\Id_CR_SF_">'FAM-SAMSAH_SF'!$F$185</definedName>
    <definedName name="CRFIFACPTEG__RANEXCEDANTANM1\FINESS_ET">'FAM-SAMSAH'!$D$186</definedName>
    <definedName name="CRFIFACPTEG__RANEXCEDANTANM1\Id_CR_SF_">'FAM-SAMSAH_SF'!$D$186</definedName>
    <definedName name="CRFIFACPTEG__RANEXCEDPRDANN0\FINESS_ET">'FAM-SAMSAH'!$F$186</definedName>
    <definedName name="CRFIFACPTEG__RANEXCEDPRDANN0\Id_CR_SF_">'FAM-SAMSAH_SF'!$F$186</definedName>
    <definedName name="CRFIFACPTES__60______ANTANM1\FINESS_ET">'FAM-SAMSAH'!$E$15</definedName>
    <definedName name="CRFIFACPTES__60______ANTANM1\Id_CR_SF_">'FAM-SAMSAH_SF'!$E$15</definedName>
    <definedName name="CRFIFACPTES__60______PRDANN0\FINESS_ET">'FAM-SAMSAH'!$G$15</definedName>
    <definedName name="CRFIFACPTES__60______PRDANN0\Id_CR_SF_">'FAM-SAMSAH_SF'!$G$15</definedName>
    <definedName name="CRFIFACPTES__603_____ANTANM1\FINESS_ET">'FAM-SAMSAH'!$E$133</definedName>
    <definedName name="CRFIFACPTES__603_____ANTANM1\Id_CR_SF_">'FAM-SAMSAH_SF'!$E$133</definedName>
    <definedName name="CRFIFACPTES__603_____PRDANN0\FINESS_ET">'FAM-SAMSAH'!$G$133</definedName>
    <definedName name="CRFIFACPTES__603_____PRDANN0\Id_CR_SF_">'FAM-SAMSAH_SF'!$G$133</definedName>
    <definedName name="CRFIFACPTES__609_____ANTANM1\FINESS_ET">'FAM-SAMSAH'!$E$134</definedName>
    <definedName name="CRFIFACPTES__609_____ANTANM1\Id_CR_SF_">'FAM-SAMSAH_SF'!$E$134</definedName>
    <definedName name="CRFIFACPTES__609_____PRDANN0\FINESS_ET">'FAM-SAMSAH'!$G$134</definedName>
    <definedName name="CRFIFACPTES__609_____PRDANN0\Id_CR_SF_">'FAM-SAMSAH_SF'!$G$134</definedName>
    <definedName name="CRFIFACPTES__6111____ANTANM1\FINESS_ET">'FAM-SAMSAH'!$E$20</definedName>
    <definedName name="CRFIFACPTES__6111____ANTANM1\Id_CR_SF_">'FAM-SAMSAH_SF'!$E$20</definedName>
    <definedName name="CRFIFACPTES__6111____PRDANN0\FINESS_ET">'FAM-SAMSAH'!$G$20</definedName>
    <definedName name="CRFIFACPTES__6111____PRDANN0\Id_CR_SF_">'FAM-SAMSAH_SF'!$G$20</definedName>
    <definedName name="CRFIFACPTES__6112____ANTANM1\FINESS_ET">'FAM-SAMSAH'!$E$21</definedName>
    <definedName name="CRFIFACPTES__6112____ANTANM1\Id_CR_SF_">'FAM-SAMSAH_SF'!$E$21</definedName>
    <definedName name="CRFIFACPTES__6112____PRDANN0\FINESS_ET">'FAM-SAMSAH'!$G$21</definedName>
    <definedName name="CRFIFACPTES__6112____PRDANN0\Id_CR_SF_">'FAM-SAMSAH_SF'!$G$21</definedName>
    <definedName name="CRFIFACPTES__6118____ANTANM1\FINESS_ET">'FAM-SAMSAH'!$E$22</definedName>
    <definedName name="CRFIFACPTES__6118____ANTANM1\Id_CR_SF_">'FAM-SAMSAH_SF'!$E$22</definedName>
    <definedName name="CRFIFACPTES__6118____PRDANN0\FINESS_ET">'FAM-SAMSAH'!$G$22</definedName>
    <definedName name="CRFIFACPTES__6118____PRDANN0\Id_CR_SF_">'FAM-SAMSAH_SF'!$G$22</definedName>
    <definedName name="CRFIFACPTES__612_____ANTANM1\FINESS_ET">'FAM-SAMSAH'!$E$58</definedName>
    <definedName name="CRFIFACPTES__612_____ANTANM1\Id_CR_SF_">'FAM-SAMSAH_SF'!$E$58</definedName>
    <definedName name="CRFIFACPTES__612_____PRDANN0\FINESS_ET">'FAM-SAMSAH'!$G$58</definedName>
    <definedName name="CRFIFACPTES__612_____PRDANN0\Id_CR_SF_">'FAM-SAMSAH_SF'!$G$58</definedName>
    <definedName name="CRFIFACPTES__613_____ANTANM1\FINESS_ET">'FAM-SAMSAH'!$E$59</definedName>
    <definedName name="CRFIFACPTES__613_____ANTANM1\Id_CR_SF_">'FAM-SAMSAH_SF'!$E$59</definedName>
    <definedName name="CRFIFACPTES__613_____PRDANN0\FINESS_ET">'FAM-SAMSAH'!$G$59</definedName>
    <definedName name="CRFIFACPTES__613_____PRDANN0\Id_CR_SF_">'FAM-SAMSAH_SF'!$G$59</definedName>
    <definedName name="CRFIFACPTES__614_____ANTANM1\FINESS_ET">'FAM-SAMSAH'!$E$60</definedName>
    <definedName name="CRFIFACPTES__614_____ANTANM1\Id_CR_SF_">'FAM-SAMSAH_SF'!$E$60</definedName>
    <definedName name="CRFIFACPTES__614_____PRDANN0\FINESS_ET">'FAM-SAMSAH'!$G$60</definedName>
    <definedName name="CRFIFACPTES__614_____PRDANN0\Id_CR_SF_">'FAM-SAMSAH_SF'!$G$60</definedName>
    <definedName name="CRFIFACPTES__615_____ANTANM1\FINESS_ET">'FAM-SAMSAH'!$E$61</definedName>
    <definedName name="CRFIFACPTES__615_____ANTANM1\Id_CR_SF_">'FAM-SAMSAH_SF'!$E$61</definedName>
    <definedName name="CRFIFACPTES__615_____PRDANN0\FINESS_ET">'FAM-SAMSAH'!$G$61</definedName>
    <definedName name="CRFIFACPTES__615_____PRDANN0\Id_CR_SF_">'FAM-SAMSAH_SF'!$G$61</definedName>
    <definedName name="CRFIFACPTES__616_____ANTANM1\FINESS_ET">'FAM-SAMSAH'!$E$62</definedName>
    <definedName name="CRFIFACPTES__616_____ANTANM1\Id_CR_SF_">'FAM-SAMSAH_SF'!$E$62</definedName>
    <definedName name="CRFIFACPTES__616_____PRDANN0\FINESS_ET">'FAM-SAMSAH'!$G$62</definedName>
    <definedName name="CRFIFACPTES__616_____PRDANN0\Id_CR_SF_">'FAM-SAMSAH_SF'!$G$62</definedName>
    <definedName name="CRFIFACPTES__617_____ANTANM1\FINESS_ET">'FAM-SAMSAH'!$E$63</definedName>
    <definedName name="CRFIFACPTES__617_____ANTANM1\Id_CR_SF_">'FAM-SAMSAH_SF'!$E$63</definedName>
    <definedName name="CRFIFACPTES__617_____PRDANN0\FINESS_ET">'FAM-SAMSAH'!$G$63</definedName>
    <definedName name="CRFIFACPTES__617_____PRDANN0\Id_CR_SF_">'FAM-SAMSAH_SF'!$G$63</definedName>
    <definedName name="CRFIFACPTES__618_____ANTANM1\FINESS_ET">'FAM-SAMSAH'!$E$64</definedName>
    <definedName name="CRFIFACPTES__618_____ANTANM1\Id_CR_SF_">'FAM-SAMSAH_SF'!$E$64</definedName>
    <definedName name="CRFIFACPTES__618_____PRDANN0\FINESS_ET">'FAM-SAMSAH'!$G$64</definedName>
    <definedName name="CRFIFACPTES__618_____PRDANN0\Id_CR_SF_">'FAM-SAMSAH_SF'!$G$64</definedName>
    <definedName name="CRFIFACPTES__619_____ANTANM1\FINESS_ET">'FAM-SAMSAH'!$E$135</definedName>
    <definedName name="CRFIFACPTES__619_____ANTANM1\Id_CR_SF_">'FAM-SAMSAH_SF'!$E$135</definedName>
    <definedName name="CRFIFACPTES__619_____PRDANN0\FINESS_ET">'FAM-SAMSAH'!$G$135</definedName>
    <definedName name="CRFIFACPTES__619_____PRDANN0\Id_CR_SF_">'FAM-SAMSAH_SF'!$G$135</definedName>
    <definedName name="CRFIFACPTES__621_____ANTANM1\FINESS_ET">'FAM-SAMSAH'!$E$40</definedName>
    <definedName name="CRFIFACPTES__621_____ANTANM1\Id_CR_SF_">'FAM-SAMSAH_SF'!$E$40</definedName>
    <definedName name="CRFIFACPTES__621_____PRDANN0\FINESS_ET">'FAM-SAMSAH'!$G$40</definedName>
    <definedName name="CRFIFACPTES__621_____PRDANN0\Id_CR_SF_">'FAM-SAMSAH_SF'!$G$40</definedName>
    <definedName name="CRFIFACPTES__622_____ANTANM1\FINESS_ET">'FAM-SAMSAH'!$E$41</definedName>
    <definedName name="CRFIFACPTES__622_____ANTANM1\Id_CR_SF_">'FAM-SAMSAH_SF'!$E$41</definedName>
    <definedName name="CRFIFACPTES__622_____PRDANN0\FINESS_ET">'FAM-SAMSAH'!$G$41</definedName>
    <definedName name="CRFIFACPTES__622_____PRDANN0\Id_CR_SF_">'FAM-SAMSAH_SF'!$G$41</definedName>
    <definedName name="CRFIFACPTES__623_____ANTANM1\FINESS_ET">'FAM-SAMSAH'!$E$65</definedName>
    <definedName name="CRFIFACPTES__623_____ANTANM1\Id_CR_SF_">'FAM-SAMSAH_SF'!$E$65</definedName>
    <definedName name="CRFIFACPTES__623_____PRDANN0\FINESS_ET">'FAM-SAMSAH'!$G$65</definedName>
    <definedName name="CRFIFACPTES__623_____PRDANN0\Id_CR_SF_">'FAM-SAMSAH_SF'!$G$65</definedName>
    <definedName name="CRFIFACPTES__624_____ANTANM1\FINESS_ET">'FAM-SAMSAH'!$E$25</definedName>
    <definedName name="CRFIFACPTES__624_____ANTANM1\Id_CR_SF_">'FAM-SAMSAH_SF'!$E$25</definedName>
    <definedName name="CRFIFACPTES__624_____PRDANN0\FINESS_ET">'FAM-SAMSAH'!$G$25</definedName>
    <definedName name="CRFIFACPTES__624_____PRDANN0\Id_CR_SF_">'FAM-SAMSAH_SF'!$G$25</definedName>
    <definedName name="CRFIFACPTES__6242____ANTANM1\FINESS_ET">'FAM-SAMSAH'!$E$26</definedName>
    <definedName name="CRFIFACPTES__6242____ANTANM1\Id_CR_SF_">'FAM-SAMSAH_SF'!$E$26</definedName>
    <definedName name="CRFIFACPTES__6242____PRDANN0\FINESS_ET">'FAM-SAMSAH'!$G$26</definedName>
    <definedName name="CRFIFACPTES__6242____PRDANN0\Id_CR_SF_">'FAM-SAMSAH_SF'!$G$26</definedName>
    <definedName name="CRFIFACPTES__625_____ANTANM1\FINESS_ET">'FAM-SAMSAH'!$E$27</definedName>
    <definedName name="CRFIFACPTES__625_____ANTANM1\Id_CR_SF_">'FAM-SAMSAH_SF'!$E$27</definedName>
    <definedName name="CRFIFACPTES__625_____PRDANN0\FINESS_ET">'FAM-SAMSAH'!$G$27</definedName>
    <definedName name="CRFIFACPTES__625_____PRDANN0\Id_CR_SF_">'FAM-SAMSAH_SF'!$G$27</definedName>
    <definedName name="CRFIFACPTES__626_____ANTANM1\FINESS_ET">'FAM-SAMSAH'!$E$28</definedName>
    <definedName name="CRFIFACPTES__626_____ANTANM1\Id_CR_SF_">'FAM-SAMSAH_SF'!$E$28</definedName>
    <definedName name="CRFIFACPTES__626_____PRDANN0\FINESS_ET">'FAM-SAMSAH'!$G$28</definedName>
    <definedName name="CRFIFACPTES__626_____PRDANN0\Id_CR_SF_">'FAM-SAMSAH_SF'!$G$28</definedName>
    <definedName name="CRFIFACPTES__627_____ANTANM1\FINESS_ET">'FAM-SAMSAH'!$E$66</definedName>
    <definedName name="CRFIFACPTES__627_____ANTANM1\Id_CR_SF_">'FAM-SAMSAH_SF'!$E$66</definedName>
    <definedName name="CRFIFACPTES__627_____PRDANN0\FINESS_ET">'FAM-SAMSAH'!$G$66</definedName>
    <definedName name="CRFIFACPTES__627_____PRDANN0\Id_CR_SF_">'FAM-SAMSAH_SF'!$G$66</definedName>
    <definedName name="CRFIFACPTES__6281____ANTANM1\FINESS_ET">'FAM-SAMSAH'!$E$29</definedName>
    <definedName name="CRFIFACPTES__6281____ANTANM1\Id_CR_SF_">'FAM-SAMSAH_SF'!$E$29</definedName>
    <definedName name="CRFIFACPTES__6281____PRDANN0\FINESS_ET">'FAM-SAMSAH'!$G$29</definedName>
    <definedName name="CRFIFACPTES__6281____PRDANN0\Id_CR_SF_">'FAM-SAMSAH_SF'!$G$29</definedName>
    <definedName name="CRFIFACPTES__6282____ANTANM1\FINESS_ET">'FAM-SAMSAH'!$E$30</definedName>
    <definedName name="CRFIFACPTES__6282____ANTANM1\Id_CR_SF_">'FAM-SAMSAH_SF'!$E$30</definedName>
    <definedName name="CRFIFACPTES__6282____PRDANN0\FINESS_ET">'FAM-SAMSAH'!$G$30</definedName>
    <definedName name="CRFIFACPTES__6282____PRDANN0\Id_CR_SF_">'FAM-SAMSAH_SF'!$G$30</definedName>
    <definedName name="CRFIFACPTES__6283____ANTANM1\FINESS_ET">'FAM-SAMSAH'!$E$31</definedName>
    <definedName name="CRFIFACPTES__6283____ANTANM1\Id_CR_SF_">'FAM-SAMSAH_SF'!$E$31</definedName>
    <definedName name="CRFIFACPTES__6283____PRDANN0\FINESS_ET">'FAM-SAMSAH'!$G$31</definedName>
    <definedName name="CRFIFACPTES__6283____PRDANN0\Id_CR_SF_">'FAM-SAMSAH_SF'!$G$31</definedName>
    <definedName name="CRFIFACPTES__6284____ANTANM1\FINESS_ET">'FAM-SAMSAH'!$E$32</definedName>
    <definedName name="CRFIFACPTES__6284____ANTANM1\Id_CR_SF_">'FAM-SAMSAH_SF'!$E$32</definedName>
    <definedName name="CRFIFACPTES__6284____PRDANN0\FINESS_ET">'FAM-SAMSAH'!$G$32</definedName>
    <definedName name="CRFIFACPTES__6284____PRDANN0\Id_CR_SF_">'FAM-SAMSAH_SF'!$G$32</definedName>
    <definedName name="CRFIFACPTES__6287_88_ANTANM1\FINESS_ET">'FAM-SAMSAH'!$E$33</definedName>
    <definedName name="CRFIFACPTES__6287_88_ANTANM1\Id_CR_SF_">'FAM-SAMSAH_SF'!$E$33</definedName>
    <definedName name="CRFIFACPTES__6287_88_PRDANN0\FINESS_ET">'FAM-SAMSAH'!$G$33</definedName>
    <definedName name="CRFIFACPTES__6287_88_PRDANN0\Id_CR_SF_">'FAM-SAMSAH_SF'!$G$33</definedName>
    <definedName name="CRFIFACPTES__629_____ANTANM1\FINESS_ET">'FAM-SAMSAH'!$E$136</definedName>
    <definedName name="CRFIFACPTES__629_____ANTANM1\Id_CR_SF_">'FAM-SAMSAH_SF'!$E$136</definedName>
    <definedName name="CRFIFACPTES__629_____PRDANN0\FINESS_ET">'FAM-SAMSAH'!$G$136</definedName>
    <definedName name="CRFIFACPTES__629_____PRDANN0\Id_CR_SF_">'FAM-SAMSAH_SF'!$G$136</definedName>
    <definedName name="CRFIFACPTES__631_____ANTANM1\FINESS_ET">'FAM-SAMSAH'!$E$42</definedName>
    <definedName name="CRFIFACPTES__631_____ANTANM1\Id_CR_SF_">'FAM-SAMSAH_SF'!$E$42</definedName>
    <definedName name="CRFIFACPTES__631_____PRDANN0\FINESS_ET">'FAM-SAMSAH'!$G$42</definedName>
    <definedName name="CRFIFACPTES__631_____PRDANN0\Id_CR_SF_">'FAM-SAMSAH_SF'!$G$42</definedName>
    <definedName name="CRFIFACPTES__633_____ANTANM1\FINESS_ET">'FAM-SAMSAH'!$E$43</definedName>
    <definedName name="CRFIFACPTES__633_____ANTANM1\Id_CR_SF_">'FAM-SAMSAH_SF'!$E$43</definedName>
    <definedName name="CRFIFACPTES__633_____PRDANN0\FINESS_ET">'FAM-SAMSAH'!$G$43</definedName>
    <definedName name="CRFIFACPTES__633_____PRDANN0\Id_CR_SF_">'FAM-SAMSAH_SF'!$G$43</definedName>
    <definedName name="CRFIFACPTES__635_____ANTANM1\FINESS_ET">'FAM-SAMSAH'!$E$67</definedName>
    <definedName name="CRFIFACPTES__635_____ANTANM1\Id_CR_SF_">'FAM-SAMSAH_SF'!$E$67</definedName>
    <definedName name="CRFIFACPTES__635_____PRDANN0\FINESS_ET">'FAM-SAMSAH'!$G$67</definedName>
    <definedName name="CRFIFACPTES__635_____PRDANN0\Id_CR_SF_">'FAM-SAMSAH_SF'!$G$67</definedName>
    <definedName name="CRFIFACPTES__637_____ANTANM1\FINESS_ET">'FAM-SAMSAH'!$E$68</definedName>
    <definedName name="CRFIFACPTES__637_____ANTANM1\Id_CR_SF_">'FAM-SAMSAH_SF'!$E$68</definedName>
    <definedName name="CRFIFACPTES__637_____PRDANN0\FINESS_ET">'FAM-SAMSAH'!$G$68</definedName>
    <definedName name="CRFIFACPTES__637_____PRDANN0\Id_CR_SF_">'FAM-SAMSAH_SF'!$G$68</definedName>
    <definedName name="CRFIFACPTES__641_____ANTANM1\FINESS_ET">'FAM-SAMSAH'!$E$44</definedName>
    <definedName name="CRFIFACPTES__641_____ANTANM1\Id_CR_SF_">'FAM-SAMSAH_SF'!$E$44</definedName>
    <definedName name="CRFIFACPTES__641_____PRDANN0\FINESS_ET">'FAM-SAMSAH'!$G$44</definedName>
    <definedName name="CRFIFACPTES__641_____PRDANN0\Id_CR_SF_">'FAM-SAMSAH_SF'!$G$44</definedName>
    <definedName name="CRFIFACPTES__6419____ANTANM1\FINESS_ET">'FAM-SAMSAH'!$E$137</definedName>
    <definedName name="CRFIFACPTES__6419____ANTANM1\Id_CR_SF_">'FAM-SAMSAH_SF'!$E$137</definedName>
    <definedName name="CRFIFACPTES__6419____PRDANN0\FINESS_ET">'FAM-SAMSAH'!$G$137</definedName>
    <definedName name="CRFIFACPTES__6419____PRDANN0\Id_CR_SF_">'FAM-SAMSAH_SF'!$G$137</definedName>
    <definedName name="CRFIFACPTES__642_____ANTANM1\FINESS_ET">'FAM-SAMSAH'!$E$45</definedName>
    <definedName name="CRFIFACPTES__642_____ANTANM1\Id_CR_SF_">'FAM-SAMSAH_SF'!$E$45</definedName>
    <definedName name="CRFIFACPTES__642_____PRDANN0\FINESS_ET">'FAM-SAMSAH'!$G$45</definedName>
    <definedName name="CRFIFACPTES__642_____PRDANN0\Id_CR_SF_">'FAM-SAMSAH_SF'!$G$45</definedName>
    <definedName name="CRFIFACPTES__6429____ANTANM1\FINESS_ET">'FAM-SAMSAH'!$E$138</definedName>
    <definedName name="CRFIFACPTES__6429____ANTANM1\Id_CR_SF_">'FAM-SAMSAH_SF'!$E$138</definedName>
    <definedName name="CRFIFACPTES__6429____PRDANN0\FINESS_ET">'FAM-SAMSAH'!$G$138</definedName>
    <definedName name="CRFIFACPTES__6429____PRDANN0\Id_CR_SF_">'FAM-SAMSAH_SF'!$G$138</definedName>
    <definedName name="CRFIFACPTES__643_____ANTANM1\FINESS_ET">'FAM-SAMSAH'!$E$46</definedName>
    <definedName name="CRFIFACPTES__643_____ANTANM1\Id_CR_SF_">'FAM-SAMSAH_SF'!$E$46</definedName>
    <definedName name="CRFIFACPTES__643_____PRDANN0\FINESS_ET">'FAM-SAMSAH'!$G$46</definedName>
    <definedName name="CRFIFACPTES__643_____PRDANN0\Id_CR_SF_">'FAM-SAMSAH_SF'!$G$46</definedName>
    <definedName name="CRFIFACPTES__6439____ANTANM1\FINESS_ET">'FAM-SAMSAH'!$E$139</definedName>
    <definedName name="CRFIFACPTES__6439____ANTANM1\Id_CR_SF_">'FAM-SAMSAH_SF'!$E$139</definedName>
    <definedName name="CRFIFACPTES__6439____PRDANN0\FINESS_ET">'FAM-SAMSAH'!$G$139</definedName>
    <definedName name="CRFIFACPTES__6439____PRDANN0\Id_CR_SF_">'FAM-SAMSAH_SF'!$G$139</definedName>
    <definedName name="CRFIFACPTES__645_____ANTANM1\FINESS_ET">'FAM-SAMSAH'!$E$47</definedName>
    <definedName name="CRFIFACPTES__645_____ANTANM1\Id_CR_SF_">'FAM-SAMSAH_SF'!$E$47</definedName>
    <definedName name="CRFIFACPTES__645_____PRDANN0\FINESS_ET">'FAM-SAMSAH'!$G$47</definedName>
    <definedName name="CRFIFACPTES__645_____PRDANN0\Id_CR_SF_">'FAM-SAMSAH_SF'!$G$47</definedName>
    <definedName name="CRFIFACPTES__6459_69_ANTANM1\FINESS_ET">'FAM-SAMSAH'!$E$140</definedName>
    <definedName name="CRFIFACPTES__6459_69_ANTANM1\Id_CR_SF_">'FAM-SAMSAH_SF'!$E$140</definedName>
    <definedName name="CRFIFACPTES__6459_69_PRDANN0\FINESS_ET">'FAM-SAMSAH'!$G$140</definedName>
    <definedName name="CRFIFACPTES__6459_69_PRDANN0\Id_CR_SF_">'FAM-SAMSAH_SF'!$G$140</definedName>
    <definedName name="CRFIFACPTES__646_____ANTANM1\FINESS_ET">'FAM-SAMSAH'!$E$48</definedName>
    <definedName name="CRFIFACPTES__646_____ANTANM1\Id_CR_SF_">'FAM-SAMSAH_SF'!$E$48</definedName>
    <definedName name="CRFIFACPTES__646_____PRDANN0\FINESS_ET">'FAM-SAMSAH'!$G$48</definedName>
    <definedName name="CRFIFACPTES__646_____PRDANN0\Id_CR_SF_">'FAM-SAMSAH_SF'!$G$48</definedName>
    <definedName name="CRFIFACPTES__647_____ANTANM1\FINESS_ET">'FAM-SAMSAH'!$E$49</definedName>
    <definedName name="CRFIFACPTES__647_____ANTANM1\Id_CR_SF_">'FAM-SAMSAH_SF'!$E$49</definedName>
    <definedName name="CRFIFACPTES__647_____PRDANN0\FINESS_ET">'FAM-SAMSAH'!$G$49</definedName>
    <definedName name="CRFIFACPTES__647_____PRDANN0\Id_CR_SF_">'FAM-SAMSAH_SF'!$G$49</definedName>
    <definedName name="CRFIFACPTES__648_____ANTANM1\FINESS_ET">'FAM-SAMSAH'!$E$50</definedName>
    <definedName name="CRFIFACPTES__648_____ANTANM1\Id_CR_SF_">'FAM-SAMSAH_SF'!$E$50</definedName>
    <definedName name="CRFIFACPTES__648_____PRDANN0\FINESS_ET">'FAM-SAMSAH'!$G$50</definedName>
    <definedName name="CRFIFACPTES__648_____PRDANN0\Id_CR_SF_">'FAM-SAMSAH_SF'!$G$50</definedName>
    <definedName name="CRFIFACPTES__6489____ANTANM1\FINESS_ET">'FAM-SAMSAH'!$E$141</definedName>
    <definedName name="CRFIFACPTES__6489____ANTANM1\Id_CR_SF_">'FAM-SAMSAH_SF'!$E$141</definedName>
    <definedName name="CRFIFACPTES__6489____PRDANN0\FINESS_ET">'FAM-SAMSAH'!$G$141</definedName>
    <definedName name="CRFIFACPTES__6489____PRDANN0\Id_CR_SF_">'FAM-SAMSAH_SF'!$G$141</definedName>
    <definedName name="CRFIFACPTES__649_____ANTANM1\FINESS_ET">'FAM-SAMSAH'!$E$142</definedName>
    <definedName name="CRFIFACPTES__649_____ANTANM1\Id_CR_SF_">'FAM-SAMSAH_SF'!$E$142</definedName>
    <definedName name="CRFIFACPTES__649_____PRDANN0\FINESS_ET">'FAM-SAMSAH'!$G$142</definedName>
    <definedName name="CRFIFACPTES__649_____PRDANN0\Id_CR_SF_">'FAM-SAMSAH_SF'!$G$142</definedName>
    <definedName name="CRFIFACPTES__651_____ANTANM1\FINESS_ET">'FAM-SAMSAH'!$E$71</definedName>
    <definedName name="CRFIFACPTES__651_____ANTANM1\Id_CR_SF_">'FAM-SAMSAH_SF'!$E$71</definedName>
    <definedName name="CRFIFACPTES__651_____PRDANN0\FINESS_ET">'FAM-SAMSAH'!$G$71</definedName>
    <definedName name="CRFIFACPTES__651_____PRDANN0\Id_CR_SF_">'FAM-SAMSAH_SF'!$G$71</definedName>
    <definedName name="CRFIFACPTES__653_____ANTANM1\FINESS_ET">'FAM-SAMSAH'!$E$72</definedName>
    <definedName name="CRFIFACPTES__653_____ANTANM1\Id_CR_SF_">'FAM-SAMSAH_SF'!$E$72</definedName>
    <definedName name="CRFIFACPTES__653_____PRDANN0\FINESS_ET">'FAM-SAMSAH'!$G$72</definedName>
    <definedName name="CRFIFACPTES__653_____PRDANN0\Id_CR_SF_">'FAM-SAMSAH_SF'!$G$72</definedName>
    <definedName name="CRFIFACPTES__654_____ANTANM1\FINESS_ET">'FAM-SAMSAH'!$E$73</definedName>
    <definedName name="CRFIFACPTES__654_____ANTANM1\Id_CR_SF_">'FAM-SAMSAH_SF'!$E$73</definedName>
    <definedName name="CRFIFACPTES__654_____PRDANN0\FINESS_ET">'FAM-SAMSAH'!$G$73</definedName>
    <definedName name="CRFIFACPTES__654_____PRDANN0\Id_CR_SF_">'FAM-SAMSAH_SF'!$G$73</definedName>
    <definedName name="CRFIFACPTES__655_____ANTANM1\FINESS_ET">'FAM-SAMSAH'!$E$74</definedName>
    <definedName name="CRFIFACPTES__655_____ANTANM1\Id_CR_SF_">'FAM-SAMSAH_SF'!$E$74</definedName>
    <definedName name="CRFIFACPTES__655_____PRDANN0\FINESS_ET">'FAM-SAMSAH'!$G$74</definedName>
    <definedName name="CRFIFACPTES__655_____PRDANN0\Id_CR_SF_">'FAM-SAMSAH_SF'!$G$74</definedName>
    <definedName name="CRFIFACPTES__657_____ANTANM1\FINESS_ET">'FAM-SAMSAH'!$E$75</definedName>
    <definedName name="CRFIFACPTES__657_____ANTANM1\Id_CR_SF_">'FAM-SAMSAH_SF'!$E$75</definedName>
    <definedName name="CRFIFACPTES__657_____PRDANN0\FINESS_ET">'FAM-SAMSAH'!$G$75</definedName>
    <definedName name="CRFIFACPTES__657_____PRDANN0\Id_CR_SF_">'FAM-SAMSAH_SF'!$G$75</definedName>
    <definedName name="CRFIFACPTES__658_____ANTANM1\FINESS_ET">'FAM-SAMSAH'!$E$76</definedName>
    <definedName name="CRFIFACPTES__658_____ANTANM1\Id_CR_SF_">'FAM-SAMSAH_SF'!$E$76</definedName>
    <definedName name="CRFIFACPTES__658_____PRDANN0\FINESS_ET">'FAM-SAMSAH'!$G$76</definedName>
    <definedName name="CRFIFACPTES__658_____PRDANN0\Id_CR_SF_">'FAM-SAMSAH_SF'!$G$76</definedName>
    <definedName name="CRFIFACPTES__66______ANTANM1\FINESS_ET">'FAM-SAMSAH'!$E$79</definedName>
    <definedName name="CRFIFACPTES__66______ANTANM1\Id_CR_SF_">'FAM-SAMSAH_SF'!$E$79</definedName>
    <definedName name="CRFIFACPTES__66______PRDANN0\FINESS_ET">'FAM-SAMSAH'!$G$79</definedName>
    <definedName name="CRFIFACPTES__66______PRDANN0\Id_CR_SF_">'FAM-SAMSAH_SF'!$G$79</definedName>
    <definedName name="CRFIFACPTES__6611____ANTANM1\FINESS_ET">'FAM-SAMSAH'!$E$143</definedName>
    <definedName name="CRFIFACPTES__6611____ANTANM1\Id_CR_SF_">'FAM-SAMSAH_SF'!$E$143</definedName>
    <definedName name="CRFIFACPTES__6611____PRDANN0\FINESS_ET">'FAM-SAMSAH'!$G$143</definedName>
    <definedName name="CRFIFACPTES__6611____PRDANN0\Id_CR_SF_">'FAM-SAMSAH_SF'!$G$143</definedName>
    <definedName name="CRFIFACPTES__671_____ANTANM1\FINESS_ET">'FAM-SAMSAH'!$E$82</definedName>
    <definedName name="CRFIFACPTES__671_____ANTANM1\Id_CR_SF_">'FAM-SAMSAH_SF'!$E$82</definedName>
    <definedName name="CRFIFACPTES__671_____PRDANN0\FINESS_ET">'FAM-SAMSAH'!$G$82</definedName>
    <definedName name="CRFIFACPTES__671_____PRDANN0\Id_CR_SF_">'FAM-SAMSAH_SF'!$G$82</definedName>
    <definedName name="CRFIFACPTES__672_____ANTANM1\FINESS_ET">'FAM-SAMSAH'!$E$83</definedName>
    <definedName name="CRFIFACPTES__672_____ANTANM1\Id_CR_SF_">'FAM-SAMSAH_SF'!$E$83</definedName>
    <definedName name="CRFIFACPTES__672_____PRDANN0\FINESS_ET">'FAM-SAMSAH'!$G$83</definedName>
    <definedName name="CRFIFACPTES__672_____PRDANN0\Id_CR_SF_">'FAM-SAMSAH_SF'!$G$83</definedName>
    <definedName name="CRFIFACPTES__673_____ANTANM1\FINESS_ET">'FAM-SAMSAH'!$E$84</definedName>
    <definedName name="CRFIFACPTES__673_____ANTANM1\Id_CR_SF_">'FAM-SAMSAH_SF'!$E$84</definedName>
    <definedName name="CRFIFACPTES__673_____PRDANN0\FINESS_ET">'FAM-SAMSAH'!$G$84</definedName>
    <definedName name="CRFIFACPTES__673_____PRDANN0\Id_CR_SF_">'FAM-SAMSAH_SF'!$G$84</definedName>
    <definedName name="CRFIFACPTES__675_____ANTANM1\FINESS_ET">'FAM-SAMSAH'!$E$85</definedName>
    <definedName name="CRFIFACPTES__675_____ANTANM1\Id_CR_SF_">'FAM-SAMSAH_SF'!$E$85</definedName>
    <definedName name="CRFIFACPTES__675_____PRDANN0\FINESS_ET">'FAM-SAMSAH'!$G$85</definedName>
    <definedName name="CRFIFACPTES__675_____PRDANN0\Id_CR_SF_">'FAM-SAMSAH_SF'!$G$85</definedName>
    <definedName name="CRFIFACPTES__678_____ANTANM1\FINESS_ET">'FAM-SAMSAH'!$E$86</definedName>
    <definedName name="CRFIFACPTES__678_____ANTANM1\Id_CR_SF_">'FAM-SAMSAH_SF'!$E$86</definedName>
    <definedName name="CRFIFACPTES__678_____PRDANN0\FINESS_ET">'FAM-SAMSAH'!$G$86</definedName>
    <definedName name="CRFIFACPTES__678_____PRDANN0\Id_CR_SF_">'FAM-SAMSAH_SF'!$G$86</definedName>
    <definedName name="CRFIFACPTES__6811____ANTANM1\FINESS_ET">'FAM-SAMSAH'!$E$89</definedName>
    <definedName name="CRFIFACPTES__6811____ANTANM1\Id_CR_SF_">'FAM-SAMSAH_SF'!$E$89</definedName>
    <definedName name="CRFIFACPTES__6811____PRDANN0\FINESS_ET">'FAM-SAMSAH'!$G$89</definedName>
    <definedName name="CRFIFACPTES__6811____PRDANN0\Id_CR_SF_">'FAM-SAMSAH_SF'!$G$89</definedName>
    <definedName name="CRFIFACPTES__6812____ANTANM1\FINESS_ET">'FAM-SAMSAH'!$E$90</definedName>
    <definedName name="CRFIFACPTES__6812____ANTANM1\Id_CR_SF_">'FAM-SAMSAH_SF'!$E$90</definedName>
    <definedName name="CRFIFACPTES__6812____PRDANN0\FINESS_ET">'FAM-SAMSAH'!$G$90</definedName>
    <definedName name="CRFIFACPTES__6812____PRDANN0\Id_CR_SF_">'FAM-SAMSAH_SF'!$G$90</definedName>
    <definedName name="CRFIFACPTES__6815____ANTANM1\FINESS_ET">'FAM-SAMSAH'!$E$91</definedName>
    <definedName name="CRFIFACPTES__6815____ANTANM1\Id_CR_SF_">'FAM-SAMSAH_SF'!$E$91</definedName>
    <definedName name="CRFIFACPTES__6815____PRDANN0\FINESS_ET">'FAM-SAMSAH'!$G$91</definedName>
    <definedName name="CRFIFACPTES__6815____PRDANN0\Id_CR_SF_">'FAM-SAMSAH_SF'!$G$91</definedName>
    <definedName name="CRFIFACPTES__6816____ANTANM1\FINESS_ET">'FAM-SAMSAH'!$E$92</definedName>
    <definedName name="CRFIFACPTES__6816____ANTANM1\Id_CR_SF_">'FAM-SAMSAH_SF'!$E$92</definedName>
    <definedName name="CRFIFACPTES__6816____PRDANN0\FINESS_ET">'FAM-SAMSAH'!$G$92</definedName>
    <definedName name="CRFIFACPTES__6816____PRDANN0\Id_CR_SF_">'FAM-SAMSAH_SF'!$G$92</definedName>
    <definedName name="CRFIFACPTES__6817____ANTANM1\FINESS_ET">'FAM-SAMSAH'!$E$93</definedName>
    <definedName name="CRFIFACPTES__6817____ANTANM1\Id_CR_SF_">'FAM-SAMSAH_SF'!$E$93</definedName>
    <definedName name="CRFIFACPTES__6817____PRDANN0\FINESS_ET">'FAM-SAMSAH'!$G$93</definedName>
    <definedName name="CRFIFACPTES__6817____PRDANN0\Id_CR_SF_">'FAM-SAMSAH_SF'!$G$93</definedName>
    <definedName name="CRFIFACPTES__686_____ANTANM1\FINESS_ET">'FAM-SAMSAH'!$E$94</definedName>
    <definedName name="CRFIFACPTES__686_____ANTANM1\Id_CR_SF_">'FAM-SAMSAH_SF'!$E$94</definedName>
    <definedName name="CRFIFACPTES__686_____PRDANN0\FINESS_ET">'FAM-SAMSAH'!$G$94</definedName>
    <definedName name="CRFIFACPTES__686_____PRDANN0\Id_CR_SF_">'FAM-SAMSAH_SF'!$G$94</definedName>
    <definedName name="CRFIFACPTES__687_____ANTANM1\FINESS_ET">'FAM-SAMSAH'!$E$95</definedName>
    <definedName name="CRFIFACPTES__687_____ANTANM1\Id_CR_SF_">'FAM-SAMSAH_SF'!$E$95</definedName>
    <definedName name="CRFIFACPTES__687_____PRDANN0\FINESS_ET">'FAM-SAMSAH'!$G$95</definedName>
    <definedName name="CRFIFACPTES__687_____PRDANN0\Id_CR_SF_">'FAM-SAMSAH_SF'!$G$95</definedName>
    <definedName name="CRFIFACPTES__68725___ANTANM1\FINESS_ET">'FAM-SAMSAH'!$E$96</definedName>
    <definedName name="CRFIFACPTES__68725___ANTANM1\Id_CR_SF_">'FAM-SAMSAH_SF'!$E$96</definedName>
    <definedName name="CRFIFACPTES__68725___PRDANN0\FINESS_ET">'FAM-SAMSAH'!$G$96</definedName>
    <definedName name="CRFIFACPTES__68725___PRDANN0\Id_CR_SF_">'FAM-SAMSAH_SF'!$G$96</definedName>
    <definedName name="CRFIFACPTES__68741___ANTANM1\FINESS_ET">'FAM-SAMSAH'!$E$97</definedName>
    <definedName name="CRFIFACPTES__68741___ANTANM1\Id_CR_SF_">'FAM-SAMSAH_SF'!$E$97</definedName>
    <definedName name="CRFIFACPTES__68741___PRDANN0\FINESS_ET">'FAM-SAMSAH'!$G$97</definedName>
    <definedName name="CRFIFACPTES__68741___PRDANN0\Id_CR_SF_">'FAM-SAMSAH_SF'!$G$97</definedName>
    <definedName name="CRFIFACPTES__68742___ANTANM1\FINESS_ET">'FAM-SAMSAH'!$E$98</definedName>
    <definedName name="CRFIFACPTES__68742___ANTANM1\Id_CR_SF_">'FAM-SAMSAH_SF'!$E$98</definedName>
    <definedName name="CRFIFACPTES__68742___PRDANN0\FINESS_ET">'FAM-SAMSAH'!$G$98</definedName>
    <definedName name="CRFIFACPTES__68742___PRDANN0\Id_CR_SF_">'FAM-SAMSAH_SF'!$G$98</definedName>
    <definedName name="CRFIFACPTES__689_____ANTANM1\FINESS_ET">'FAM-SAMSAH'!$E$99</definedName>
    <definedName name="CRFIFACPTES__689_____ANTANM1\Id_CR_SF_">'FAM-SAMSAH_SF'!$E$99</definedName>
    <definedName name="CRFIFACPTES__689_____PRDANN0\FINESS_ET">'FAM-SAMSAH'!$G$99</definedName>
    <definedName name="CRFIFACPTES__689_____PRDANN0\Id_CR_SF_">'FAM-SAMSAH_SF'!$G$99</definedName>
    <definedName name="CRFIFACPTES__68921___ANTANM1\FINESS_ET">'FAM-SAMSAH'!$E$100</definedName>
    <definedName name="CRFIFACPTES__68921___ANTANM1\Id_CR_SF_">'FAM-SAMSAH_SF'!$E$100</definedName>
    <definedName name="CRFIFACPTES__68921___PRDANN0\FINESS_ET">'FAM-SAMSAH'!$G$100</definedName>
    <definedName name="CRFIFACPTES__68921___PRDANN0\Id_CR_SF_">'FAM-SAMSAH_SF'!$G$100</definedName>
    <definedName name="CRFIFACPTES__68922___ANTANM1\FINESS_ET">'FAM-SAMSAH'!$E$101</definedName>
    <definedName name="CRFIFACPTES__68922___ANTANM1\Id_CR_SF_">'FAM-SAMSAH_SF'!$E$101</definedName>
    <definedName name="CRFIFACPTES__68922___PRDANN0\FINESS_ET">'FAM-SAMSAH'!$G$101</definedName>
    <definedName name="CRFIFACPTES__68922___PRDANN0\Id_CR_SF_">'FAM-SAMSAH_SF'!$G$101</definedName>
    <definedName name="CRFIFACPTES__6895____ANTANM1\FINESS_ET">'FAM-SAMSAH'!$E$102</definedName>
    <definedName name="CRFIFACPTES__6895____ANTANM1\Id_CR_SF_">'FAM-SAMSAH_SF'!$E$102</definedName>
    <definedName name="CRFIFACPTES__6895____PRDANN0\FINESS_ET">'FAM-SAMSAH'!$G$102</definedName>
    <definedName name="CRFIFACPTES__6895____PRDANN0\Id_CR_SF_">'FAM-SAMSAH_SF'!$G$102</definedName>
    <definedName name="CRFIFACPTES__70______ANTANM1\FINESS_ET">'FAM-SAMSAH'!$E$128</definedName>
    <definedName name="CRFIFACPTES__70______ANTANM1\Id_CR_SF_">'FAM-SAMSAH_SF'!$E$128</definedName>
    <definedName name="CRFIFACPTES__70______PRDANN0\FINESS_ET">'FAM-SAMSAH'!$G$128</definedName>
    <definedName name="CRFIFACPTES__70______PRDANN0\Id_CR_SF_">'FAM-SAMSAH_SF'!$G$128</definedName>
    <definedName name="CRFIFACPTES__709_____ANTANM1\FINESS_ET">'FAM-SAMSAH'!$E$16</definedName>
    <definedName name="CRFIFACPTES__709_____ANTANM1\Id_CR_SF_">'FAM-SAMSAH_SF'!$E$16</definedName>
    <definedName name="CRFIFACPTES__709_____PRDANN0\FINESS_ET">'FAM-SAMSAH'!$G$16</definedName>
    <definedName name="CRFIFACPTES__709_____PRDANN0\Id_CR_SF_">'FAM-SAMSAH_SF'!$G$16</definedName>
    <definedName name="CRFIFACPTES__71______ANTANM1\FINESS_ET">'FAM-SAMSAH'!$E$129</definedName>
    <definedName name="CRFIFACPTES__71______ANTANM1\Id_CR_SF_">'FAM-SAMSAH_SF'!$E$129</definedName>
    <definedName name="CRFIFACPTES__71______PRDANN0\FINESS_ET">'FAM-SAMSAH'!$G$129</definedName>
    <definedName name="CRFIFACPTES__71______PRDANN0\Id_CR_SF_">'FAM-SAMSAH_SF'!$G$129</definedName>
    <definedName name="CRFIFACPTES__713_____ANTANM1\FINESS_ET">'FAM-SAMSAH'!$E$17</definedName>
    <definedName name="CRFIFACPTES__713_____ANTANM1\Id_CR_SF_">'FAM-SAMSAH_SF'!$E$17</definedName>
    <definedName name="CRFIFACPTES__713_____PRDANN0\FINESS_ET">'FAM-SAMSAH'!$G$17</definedName>
    <definedName name="CRFIFACPTES__713_____PRDANN0\Id_CR_SF_">'FAM-SAMSAH_SF'!$G$17</definedName>
    <definedName name="CRFIFACPTES__72______ANTANM1\FINESS_ET">'FAM-SAMSAH'!$E$130</definedName>
    <definedName name="CRFIFACPTES__72______ANTANM1\Id_CR_SF_">'FAM-SAMSAH_SF'!$E$130</definedName>
    <definedName name="CRFIFACPTES__72______PRDANN0\FINESS_ET">'FAM-SAMSAH'!$G$130</definedName>
    <definedName name="CRFIFACPTES__72______PRDANN0\Id_CR_SF_">'FAM-SAMSAH_SF'!$G$130</definedName>
    <definedName name="CRFIFACPTES__731_____ANTANM1\FINESS_ET">'FAM-SAMSAH'!$E$115</definedName>
    <definedName name="CRFIFACPTES__731_____ANTANM1\Id_CR_SF_">'FAM-SAMSAH_SF'!$E$115</definedName>
    <definedName name="CRFIFACPTES__731_____PRDANN0\FINESS_ET">'FAM-SAMSAH'!$G$115</definedName>
    <definedName name="CRFIFACPTES__731_____PRDANN0\Id_CR_SF_">'FAM-SAMSAH_SF'!$G$115</definedName>
    <definedName name="CRFIFACPTES__7312152_ANTANM1\FINESS_ET">'FAM-SAMSAH'!$E$116</definedName>
    <definedName name="CRFIFACPTES__7312152_ANTANM1\Id_CR_SF_">'FAM-SAMSAH_SF'!$E$116</definedName>
    <definedName name="CRFIFACPTES__7312152_PRDANN0\FINESS_ET">'FAM-SAMSAH'!$G$116</definedName>
    <definedName name="CRFIFACPTES__7312152_PRDANN0\Id_CR_SF_">'FAM-SAMSAH_SF'!$G$116</definedName>
    <definedName name="CRFIFACPTES__732_____ANTANM1\FINESS_ET">'FAM-SAMSAH'!$E$117</definedName>
    <definedName name="CRFIFACPTES__732_____ANTANM1\Id_CR_SF_">'FAM-SAMSAH_SF'!$E$117</definedName>
    <definedName name="CRFIFACPTES__732_____PRDANN0\FINESS_ET">'FAM-SAMSAH'!$G$117</definedName>
    <definedName name="CRFIFACPTES__732_____PRDANN0\Id_CR_SF_">'FAM-SAMSAH_SF'!$G$117</definedName>
    <definedName name="CRFIFACPTES__733_____ANTANM1\FINESS_ET">'FAM-SAMSAH'!$E$118</definedName>
    <definedName name="CRFIFACPTES__733_____ANTANM1\Id_CR_SF_">'FAM-SAMSAH_SF'!$E$118</definedName>
    <definedName name="CRFIFACPTES__733_____PRDANN0\FINESS_ET">'FAM-SAMSAH'!$G$118</definedName>
    <definedName name="CRFIFACPTES__733_____PRDANN0\Id_CR_SF_">'FAM-SAMSAH_SF'!$G$118</definedName>
    <definedName name="CRFIFACPTES__734_____ANTANM1\FINESS_ET">'FAM-SAMSAH'!$E$119</definedName>
    <definedName name="CRFIFACPTES__734_____ANTANM1\Id_CR_SF_">'FAM-SAMSAH_SF'!$E$119</definedName>
    <definedName name="CRFIFACPTES__734_____PRDANN0\FINESS_ET">'FAM-SAMSAH'!$G$119</definedName>
    <definedName name="CRFIFACPTES__734_____PRDANN0\Id_CR_SF_">'FAM-SAMSAH_SF'!$G$119</definedName>
    <definedName name="CRFIFACPTES__738_____ANTANM1\FINESS_ET">'FAM-SAMSAH'!$E$120</definedName>
    <definedName name="CRFIFACPTES__738_____ANTANM1\Id_CR_SF_">'FAM-SAMSAH_SF'!$E$120</definedName>
    <definedName name="CRFIFACPTES__738_____PRDANN0\FINESS_ET">'FAM-SAMSAH'!$G$120</definedName>
    <definedName name="CRFIFACPTES__738_____PRDANN0\Id_CR_SF_">'FAM-SAMSAH_SF'!$G$120</definedName>
    <definedName name="CRFIFACPTES__74______ANTANM1\FINESS_ET">'FAM-SAMSAH'!$E$131</definedName>
    <definedName name="CRFIFACPTES__74______ANTANM1\Id_CR_SF_">'FAM-SAMSAH_SF'!$E$131</definedName>
    <definedName name="CRFIFACPTES__74______PRDANN0\FINESS_ET">'FAM-SAMSAH'!$G$131</definedName>
    <definedName name="CRFIFACPTES__74______PRDANN0\Id_CR_SF_">'FAM-SAMSAH_SF'!$G$131</definedName>
    <definedName name="CRFIFACPTES__75______ANTANM1\FINESS_ET">'FAM-SAMSAH'!$E$132</definedName>
    <definedName name="CRFIFACPTES__75______ANTANM1\Id_CR_SF_">'FAM-SAMSAH_SF'!$E$132</definedName>
    <definedName name="CRFIFACPTES__75______PRDANN0\FINESS_ET">'FAM-SAMSAH'!$G$132</definedName>
    <definedName name="CRFIFACPTES__75______PRDANN0\Id_CR_SF_">'FAM-SAMSAH_SF'!$G$132</definedName>
    <definedName name="CRFIFACPTES__76______ANTANM1\FINESS_ET">'FAM-SAMSAH'!$E$151</definedName>
    <definedName name="CRFIFACPTES__76______ANTANM1\Id_CR_SF_">'FAM-SAMSAH_SF'!$E$151</definedName>
    <definedName name="CRFIFACPTES__76______PRDANN0\FINESS_ET">'FAM-SAMSAH'!$G$151</definedName>
    <definedName name="CRFIFACPTES__76______PRDANN0\Id_CR_SF_">'FAM-SAMSAH_SF'!$G$151</definedName>
    <definedName name="CRFIFACPTES__771_____ANTANM1\FINESS_ET">'FAM-SAMSAH'!$E$154</definedName>
    <definedName name="CRFIFACPTES__771_____ANTANM1\Id_CR_SF_">'FAM-SAMSAH_SF'!$E$154</definedName>
    <definedName name="CRFIFACPTES__771_____PRDANN0\FINESS_ET">'FAM-SAMSAH'!$G$154</definedName>
    <definedName name="CRFIFACPTES__771_____PRDANN0\Id_CR_SF_">'FAM-SAMSAH_SF'!$G$154</definedName>
    <definedName name="CRFIFACPTES__773_____ANTANM1\FINESS_ET">'FAM-SAMSAH'!$E$155</definedName>
    <definedName name="CRFIFACPTES__773_____ANTANM1\Id_CR_SF_">'FAM-SAMSAH_SF'!$E$155</definedName>
    <definedName name="CRFIFACPTES__773_____PRDANN0\FINESS_ET">'FAM-SAMSAH'!$G$155</definedName>
    <definedName name="CRFIFACPTES__773_____PRDANN0\Id_CR_SF_">'FAM-SAMSAH_SF'!$G$155</definedName>
    <definedName name="CRFIFACPTES__775_____ANTANM1\FINESS_ET">'FAM-SAMSAH'!$E$156</definedName>
    <definedName name="CRFIFACPTES__775_____ANTANM1\Id_CR_SF_">'FAM-SAMSAH_SF'!$E$156</definedName>
    <definedName name="CRFIFACPTES__775_____PRDANN0\FINESS_ET">'FAM-SAMSAH'!$G$156</definedName>
    <definedName name="CRFIFACPTES__775_____PRDANN0\Id_CR_SF_">'FAM-SAMSAH_SF'!$G$156</definedName>
    <definedName name="CRFIFACPTES__777_____ANTANM1\FINESS_ET">'FAM-SAMSAH'!$E$157</definedName>
    <definedName name="CRFIFACPTES__777_____ANTANM1\Id_CR_SF_">'FAM-SAMSAH_SF'!$E$157</definedName>
    <definedName name="CRFIFACPTES__777_____PRDANN0\FINESS_ET">'FAM-SAMSAH'!$G$157</definedName>
    <definedName name="CRFIFACPTES__777_____PRDANN0\Id_CR_SF_">'FAM-SAMSAH_SF'!$G$157</definedName>
    <definedName name="CRFIFACPTES__778_____ANTANM1\FINESS_ET">'FAM-SAMSAH'!$E$158</definedName>
    <definedName name="CRFIFACPTES__778_____ANTANM1\Id_CR_SF_">'FAM-SAMSAH_SF'!$E$158</definedName>
    <definedName name="CRFIFACPTES__778_____PRDANN0\FINESS_ET">'FAM-SAMSAH'!$G$158</definedName>
    <definedName name="CRFIFACPTES__778_____PRDANN0\Id_CR_SF_">'FAM-SAMSAH_SF'!$G$158</definedName>
    <definedName name="CRFIFACPTES__7781____ANTANM1\FINESS_ET">'FAM-SAMSAH'!$E$159</definedName>
    <definedName name="CRFIFACPTES__7781____ANTANM1\Id_CR_SF_">'FAM-SAMSAH_SF'!$E$159</definedName>
    <definedName name="CRFIFACPTES__7781____PRDANN0\FINESS_ET">'FAM-SAMSAH'!$G$159</definedName>
    <definedName name="CRFIFACPTES__7781____PRDANN0\Id_CR_SF_">'FAM-SAMSAH_SF'!$G$159</definedName>
    <definedName name="CRFIFACPTES__7811____ANTANM1\FINESS_ET">'FAM-SAMSAH'!$E$162</definedName>
    <definedName name="CRFIFACPTES__7811____ANTANM1\Id_CR_SF_">'FAM-SAMSAH_SF'!$E$162</definedName>
    <definedName name="CRFIFACPTES__7811____PRDANN0\FINESS_ET">'FAM-SAMSAH'!$G$162</definedName>
    <definedName name="CRFIFACPTES__7811____PRDANN0\Id_CR_SF_">'FAM-SAMSAH_SF'!$G$162</definedName>
    <definedName name="CRFIFACPTES__7815____ANTANM1\FINESS_ET">'FAM-SAMSAH'!$E$163</definedName>
    <definedName name="CRFIFACPTES__7815____ANTANM1\Id_CR_SF_">'FAM-SAMSAH_SF'!$E$163</definedName>
    <definedName name="CRFIFACPTES__7815____PRDANN0\FINESS_ET">'FAM-SAMSAH'!$G$163</definedName>
    <definedName name="CRFIFACPTES__7815____PRDANN0\Id_CR_SF_">'FAM-SAMSAH_SF'!$G$163</definedName>
    <definedName name="CRFIFACPTES__7816____ANTANM1\FINESS_ET">'FAM-SAMSAH'!$E$164</definedName>
    <definedName name="CRFIFACPTES__7816____ANTANM1\Id_CR_SF_">'FAM-SAMSAH_SF'!$E$164</definedName>
    <definedName name="CRFIFACPTES__7816____PRDANN0\FINESS_ET">'FAM-SAMSAH'!$G$164</definedName>
    <definedName name="CRFIFACPTES__7816____PRDANN0\Id_CR_SF_">'FAM-SAMSAH_SF'!$G$164</definedName>
    <definedName name="CRFIFACPTES__7817____ANTANM1\FINESS_ET">'FAM-SAMSAH'!$E$165</definedName>
    <definedName name="CRFIFACPTES__7817____ANTANM1\Id_CR_SF_">'FAM-SAMSAH_SF'!$E$165</definedName>
    <definedName name="CRFIFACPTES__7817____PRDANN0\FINESS_ET">'FAM-SAMSAH'!$G$165</definedName>
    <definedName name="CRFIFACPTES__7817____PRDANN0\Id_CR_SF_">'FAM-SAMSAH_SF'!$G$165</definedName>
    <definedName name="CRFIFACPTES__786_____ANTANM1\FINESS_ET">'FAM-SAMSAH'!$E$166</definedName>
    <definedName name="CRFIFACPTES__786_____ANTANM1\Id_CR_SF_">'FAM-SAMSAH_SF'!$E$166</definedName>
    <definedName name="CRFIFACPTES__786_____PRDANN0\FINESS_ET">'FAM-SAMSAH'!$G$166</definedName>
    <definedName name="CRFIFACPTES__786_____PRDANN0\Id_CR_SF_">'FAM-SAMSAH_SF'!$G$166</definedName>
    <definedName name="CRFIFACPTES__787_____ANTANM1\FINESS_ET">'FAM-SAMSAH'!$E$167</definedName>
    <definedName name="CRFIFACPTES__787_____ANTANM1\Id_CR_SF_">'FAM-SAMSAH_SF'!$E$167</definedName>
    <definedName name="CRFIFACPTES__787_____PRDANN0\FINESS_ET">'FAM-SAMSAH'!$G$167</definedName>
    <definedName name="CRFIFACPTES__787_____PRDANN0\Id_CR_SF_">'FAM-SAMSAH_SF'!$G$167</definedName>
    <definedName name="CRFIFACPTES__78725___ANTANM1\FINESS_ET">'FAM-SAMSAH'!$E$168</definedName>
    <definedName name="CRFIFACPTES__78725___ANTANM1\Id_CR_SF_">'FAM-SAMSAH_SF'!$E$168</definedName>
    <definedName name="CRFIFACPTES__78725___PRDANN0\FINESS_ET">'FAM-SAMSAH'!$G$168</definedName>
    <definedName name="CRFIFACPTES__78725___PRDANN0\Id_CR_SF_">'FAM-SAMSAH_SF'!$G$168</definedName>
    <definedName name="CRFIFACPTES__78741___ANTANM1\FINESS_ET">'FAM-SAMSAH'!$E$169</definedName>
    <definedName name="CRFIFACPTES__78741___ANTANM1\Id_CR_SF_">'FAM-SAMSAH_SF'!$E$169</definedName>
    <definedName name="CRFIFACPTES__78741___PRDANN0\FINESS_ET">'FAM-SAMSAH'!$G$169</definedName>
    <definedName name="CRFIFACPTES__78741___PRDANN0\Id_CR_SF_">'FAM-SAMSAH_SF'!$G$169</definedName>
    <definedName name="CRFIFACPTES__78742___ANTANM1\FINESS_ET">'FAM-SAMSAH'!$E$170</definedName>
    <definedName name="CRFIFACPTES__78742___ANTANM1\Id_CR_SF_">'FAM-SAMSAH_SF'!$E$170</definedName>
    <definedName name="CRFIFACPTES__78742___PRDANN0\FINESS_ET">'FAM-SAMSAH'!$G$170</definedName>
    <definedName name="CRFIFACPTES__78742___PRDANN0\Id_CR_SF_">'FAM-SAMSAH_SF'!$G$170</definedName>
    <definedName name="CRFIFACPTES__789_____ANTANM1\FINESS_ET">'FAM-SAMSAH'!$E$171</definedName>
    <definedName name="CRFIFACPTES__789_____ANTANM1\Id_CR_SF_">'FAM-SAMSAH_SF'!$E$171</definedName>
    <definedName name="CRFIFACPTES__789_____PRDANN0\FINESS_ET">'FAM-SAMSAH'!$G$171</definedName>
    <definedName name="CRFIFACPTES__789_____PRDANN0\Id_CR_SF_">'FAM-SAMSAH_SF'!$G$171</definedName>
    <definedName name="CRFIFACPTES__78921___ANTANM1\FINESS_ET">'FAM-SAMSAH'!$E$172</definedName>
    <definedName name="CRFIFACPTES__78921___ANTANM1\Id_CR_SF_">'FAM-SAMSAH_SF'!$E$172</definedName>
    <definedName name="CRFIFACPTES__78921___PRDANN0\FINESS_ET">'FAM-SAMSAH'!$G$172</definedName>
    <definedName name="CRFIFACPTES__78921___PRDANN0\Id_CR_SF_">'FAM-SAMSAH_SF'!$G$172</definedName>
    <definedName name="CRFIFACPTES__78922___ANTANM1\FINESS_ET">'FAM-SAMSAH'!$E$173</definedName>
    <definedName name="CRFIFACPTES__78922___ANTANM1\Id_CR_SF_">'FAM-SAMSAH_SF'!$E$173</definedName>
    <definedName name="CRFIFACPTES__78922___PRDANN0\FINESS_ET">'FAM-SAMSAH'!$G$173</definedName>
    <definedName name="CRFIFACPTES__78922___PRDANN0\Id_CR_SF_">'FAM-SAMSAH_SF'!$G$173</definedName>
    <definedName name="CRFIFACPTES__7895____ANTANM1\FINESS_ET">'FAM-SAMSAH'!$E$174</definedName>
    <definedName name="CRFIFACPTES__7895____ANTANM1\Id_CR_SF_">'FAM-SAMSAH_SF'!$E$174</definedName>
    <definedName name="CRFIFACPTES__7895____PRDANN0\FINESS_ET">'FAM-SAMSAH'!$G$174</definedName>
    <definedName name="CRFIFACPTES__7895____PRDANN0\Id_CR_SF_">'FAM-SAMSAH_SF'!$G$174</definedName>
    <definedName name="CRFIFACPTES__79______ANTANM1\FINESS_ET">'FAM-SAMSAH'!$E$175</definedName>
    <definedName name="CRFIFACPTES__79______ANTANM1\Id_CR_SF_">'FAM-SAMSAH_SF'!$E$175</definedName>
    <definedName name="CRFIFACPTES__79______PRDANN0\FINESS_ET">'FAM-SAMSAH'!$G$175</definedName>
    <definedName name="CRFIFACPTES__79______PRDANN0\Id_CR_SF_">'FAM-SAMSAH_SF'!$G$175</definedName>
    <definedName name="CRFIFACPTES__RANDEFI_ANTANM1\FINESS_ET">'FAM-SAMSAH'!$E$185</definedName>
    <definedName name="CRFIFACPTES__RANDEFI_ANTANM1\Id_CR_SF_">'FAM-SAMSAH_SF'!$E$185</definedName>
    <definedName name="CRFIFACPTES__RANDEFI_PRDANN0\FINESS_ET">'FAM-SAMSAH'!$G$185</definedName>
    <definedName name="CRFIFACPTES__RANDEFI_PRDANN0\Id_CR_SF_">'FAM-SAMSAH_SF'!$G$185</definedName>
    <definedName name="CRFIFACPTES__RANEXCEDANTANM1\FINESS_ET">'FAM-SAMSAH'!$E$186</definedName>
    <definedName name="CRFIFACPTES__RANEXCEDANTANM1\Id_CR_SF_">'FAM-SAMSAH_SF'!$E$186</definedName>
    <definedName name="CRFIFACPTES__RANEXCEDPRDANN0\FINESS_ET">'FAM-SAMSAH'!$G$186</definedName>
    <definedName name="CRFIFACPTES__RANEXCEDPRDANN0\Id_CR_SF_">'FAM-SAMSAH_SF'!$G$186</definedName>
    <definedName name="CRFIFACPTES__TOTCHA__ANTANM1\FINESS_ET">'FAM-SAMSAH'!$E$106</definedName>
    <definedName name="CRFIFACPTES__TOTCHA__PRDANN0\FINESS_ET">'FAM-SAMSAH'!$G$106</definedName>
    <definedName name="CRFIFACPTES__TOTPDT__ANTANM1\FINESS_ET">'FAM-SAMSAH'!$E$179</definedName>
    <definedName name="CRFIFACPTES__TOTPDT__PRDANN0\FINESS_ET">'FAM-SAMSAH'!$G$179</definedName>
    <definedName name="CRFIHAACTI___CAPINSPA___ANN0\FINESS_ET">'EHPAD-AJ'!$F$8</definedName>
    <definedName name="CRFIHAACTI___CAPINSPA___ANN0\Id_CR_SF_">'EHPAD_SF'!$F$8</definedName>
    <definedName name="CRFIHAACTI___CAPINSUH___ANN0\FINESS_ET">'EHPAD-AJ'!$E$8</definedName>
    <definedName name="CRFIHAACTI___CAPINSUH___ANN0\Id_CR_SF_">'EHPAD_SF'!$E$8</definedName>
    <definedName name="CRFIHAACTI_AJCAPINSAJ___ANN0\FINESS_ET">'EHPAD-AJ'!$H$8</definedName>
    <definedName name="CRFIHAACTI_AJCAPINSAJ___ANN0\Id_CR_SF_">'EHPAD_SF'!$H$8</definedName>
    <definedName name="CRFIHAACTI_HPCAPINSHP___ANN0\FINESS_ET">'EHPAD-AJ'!$D$8</definedName>
    <definedName name="CRFIHAACTI_HPCAPINSHP___ANN0\Id_CR_SF_">'EHPAD_SF'!$D$8</definedName>
    <definedName name="CRFIHAACTI_HTCAPINSHT___ANN0\FINESS_ET">'EHPAD-AJ'!$G$8</definedName>
    <definedName name="CRFIHAACTI_HTCAPINSHT___ANN0\Id_CR_SF_">'EHPAD_SF'!$G$8</definedName>
    <definedName name="CRFIHAAUTR___GMP________ANM1\FINESS_ET">'EHPAD-AJ'!$D$20</definedName>
    <definedName name="CRFIHAAUTR___GMPS_______ANM1\FINESS_ET">'EHPAD-AJ'!$F$20</definedName>
    <definedName name="CRFIHAAUTR___PADD_______ANM1\FINESS_ET">'EHPAD-AJ'!$E$14</definedName>
    <definedName name="CRFIHAAUTR___PADD_______ANN0\FINESS_ET">'EHPAD-AJ'!$H$14</definedName>
    <definedName name="CRFIHAAUTR___PMP________ANM1\FINESS_ET">'EHPAD-AJ'!$E$20</definedName>
    <definedName name="CRFIHAAUTR___POINTGIR___ANM1\FINESS_ET">'EHPAD-AJ'!$D$14</definedName>
    <definedName name="CRFIHAAUTR___POINTGIR___ANN0\FINESS_ET">'EHPAD-AJ'!$G$14</definedName>
    <definedName name="CRFIHAAUTR___VALPTGIR___ANM1\FINESS_ET">'EHPAD-AJ'!$F$14</definedName>
    <definedName name="CRFIHAAUTR___VALPTGIR___ANN0\FINESS_ET">'EHPAD-AJ'!$I$14</definedName>
    <definedName name="CRFIHACPTED__60______ANTANM1\FINESS_ET">'EHPAD-AJ'!$F$27</definedName>
    <definedName name="CRFIHACPTED__60______ANTANM1\Id_CR_SF_">'EHPAD_SF'!$F$21</definedName>
    <definedName name="CRFIHACPTED__60______PRDANN0\FINESS_ET">'EHPAD-AJ'!$G$27</definedName>
    <definedName name="CRFIHACPTED__60______PRDANN0\Id_CR_SF_">'EHPAD_SF'!$G$21</definedName>
    <definedName name="CRFIHACPTED__602_____ANTANM1\FINESS_ET">'EHPAD-AJ'!$F$28</definedName>
    <definedName name="CRFIHACPTED__602_____ANTANM1\Id_CR_SF_">'EHPAD_SF'!$F$22</definedName>
    <definedName name="CRFIHACPTED__602_____PRDANN0\FINESS_ET">'EHPAD-AJ'!$G$28</definedName>
    <definedName name="CRFIHACPTED__602_____PRDANN0\Id_CR_SF_">'EHPAD_SF'!$G$22</definedName>
    <definedName name="CRFIHACPTED__60222___ANTANM1\FINESS_ET">'EHPAD-AJ'!$F$32</definedName>
    <definedName name="CRFIHACPTED__60222___ANTANM1\Id_CR_SF_">'EHPAD_SF'!$F$26</definedName>
    <definedName name="CRFIHACPTED__60222___PRDANN0\FINESS_ET">'EHPAD-AJ'!$G$32</definedName>
    <definedName name="CRFIHACPTED__60222___PRDANN0\Id_CR_SF_">'EHPAD_SF'!$G$26</definedName>
    <definedName name="CRFIHACPTED__60226___ANTANM1\FINESS_ET">'EHPAD-AJ'!$F$35</definedName>
    <definedName name="CRFIHACPTED__60226___ANTANM1\Id_CR_SF_">'EHPAD_SF'!$F$29</definedName>
    <definedName name="CRFIHACPTED__60226___PRDANN0\FINESS_ET">'EHPAD-AJ'!$G$35</definedName>
    <definedName name="CRFIHACPTED__60226___PRDANN0\Id_CR_SF_">'EHPAD_SF'!$G$29</definedName>
    <definedName name="CRFIHACPTED__602261__ANTANM1\FINESS_ET">'EHPAD-AJ'!$F$36</definedName>
    <definedName name="CRFIHACPTED__602261__ANTANM1\Id_CR_SF_">'EHPAD_SF'!$F$30</definedName>
    <definedName name="CRFIHACPTED__602261__PRDANN0\FINESS_ET">'EHPAD-AJ'!$G$36</definedName>
    <definedName name="CRFIHACPTED__602261__PRDANN0\Id_CR_SF_">'EHPAD_SF'!$G$30</definedName>
    <definedName name="CRFIHACPTED__603_____ANTANM1\FINESS_ET">'EHPAD-AJ'!$F$37</definedName>
    <definedName name="CRFIHACPTED__603_____ANTANM1\Id_CR_SF_">'EHPAD_SF'!$F$31</definedName>
    <definedName name="CRFIHACPTED__603_____PRDANN0\FINESS_ET">'EHPAD-AJ'!$G$37</definedName>
    <definedName name="CRFIHACPTED__603_____PRDANN0\Id_CR_SF_">'EHPAD_SF'!$G$31</definedName>
    <definedName name="CRFIHACPTED__60322___ANTANM1\FINESS_ET">'EHPAD-AJ'!$F$41</definedName>
    <definedName name="CRFIHACPTED__60322___ANTANM1\Id_CR_SF_">'EHPAD_SF'!$F$35</definedName>
    <definedName name="CRFIHACPTED__60322___PRDANN0\FINESS_ET">'EHPAD-AJ'!$G$41</definedName>
    <definedName name="CRFIHACPTED__60322___PRDANN0\Id_CR_SF_">'EHPAD_SF'!$G$35</definedName>
    <definedName name="CRFIHACPTED__603226__ANTANM1\FINESS_ET">'EHPAD-AJ'!$F$44</definedName>
    <definedName name="CRFIHACPTED__603226__ANTANM1\Id_CR_SF_">'EHPAD_SF'!$F$38</definedName>
    <definedName name="CRFIHACPTED__603226__PRDANN0\FINESS_ET">'EHPAD-AJ'!$G$44</definedName>
    <definedName name="CRFIHACPTED__603226__PRDANN0\Id_CR_SF_">'EHPAD_SF'!$G$38</definedName>
    <definedName name="CRFIHACPTED__6032261_ANTANM1\FINESS_ET">'EHPAD-AJ'!$F$45</definedName>
    <definedName name="CRFIHACPTED__6032261_ANTANM1\Id_CR_SF_">'EHPAD_SF'!$F$39</definedName>
    <definedName name="CRFIHACPTED__6032261_PRDANN0\FINESS_ET">'EHPAD-AJ'!$G$45</definedName>
    <definedName name="CRFIHACPTED__6032261_PRDANN0\Id_CR_SF_">'EHPAD_SF'!$G$39</definedName>
    <definedName name="CRFIHACPTED__603P____ANTANM1\FINESS_ET">'EHPAD-AJ'!$F$145</definedName>
    <definedName name="CRFIHACPTED__603P____ANTANM1\Id_CR_SF_">'EHPAD_SF'!$F$139</definedName>
    <definedName name="CRFIHACPTED__603P____PRDANN0\FINESS_ET">'EHPAD-AJ'!$G$145</definedName>
    <definedName name="CRFIHACPTED__603P____PRDANN0\Id_CR_SF_">'EHPAD_SF'!$G$139</definedName>
    <definedName name="CRFIHACPTED__606_____ANTANM1\FINESS_ET">'EHPAD-AJ'!$F$46</definedName>
    <definedName name="CRFIHACPTED__606_____ANTANM1\Id_CR_SF_">'EHPAD_SF'!$F$40</definedName>
    <definedName name="CRFIHACPTED__606_____PRDANN0\FINESS_ET">'EHPAD-AJ'!$G$46</definedName>
    <definedName name="CRFIHACPTED__606_____PRDANN0\Id_CR_SF_">'EHPAD_SF'!$G$40</definedName>
    <definedName name="CRFIHACPTED__60622___ANTANM1\FINESS_ET">'EHPAD-AJ'!$F$49</definedName>
    <definedName name="CRFIHACPTED__60622___ANTANM1\Id_CR_SF_">'EHPAD_SF'!$F$43</definedName>
    <definedName name="CRFIHACPTED__60622___PRDANN0\FINESS_ET">'EHPAD-AJ'!$G$49</definedName>
    <definedName name="CRFIHACPTED__60622___PRDANN0\Id_CR_SF_">'EHPAD_SF'!$G$43</definedName>
    <definedName name="CRFIHACPTED__60626___ANTANM1\FINESS_ET">'EHPAD-AJ'!$F$52</definedName>
    <definedName name="CRFIHACPTED__60626___ANTANM1\Id_CR_SF_">'EHPAD_SF'!$F$46</definedName>
    <definedName name="CRFIHACPTED__60626___PRDANN0\FINESS_ET">'EHPAD-AJ'!$G$52</definedName>
    <definedName name="CRFIHACPTED__60626___PRDANN0\Id_CR_SF_">'EHPAD_SF'!$G$46</definedName>
    <definedName name="CRFIHACPTED__606261__ANTANM1\FINESS_ET">'EHPAD-AJ'!$F$53</definedName>
    <definedName name="CRFIHACPTED__606261__ANTANM1\Id_CR_SF_">'EHPAD_SF'!$F$47</definedName>
    <definedName name="CRFIHACPTED__606261__PRDANN0\FINESS_ET">'EHPAD-AJ'!$G$53</definedName>
    <definedName name="CRFIHACPTED__606261__PRDANN0\Id_CR_SF_">'EHPAD_SF'!$G$47</definedName>
    <definedName name="CRFIHACPTED__609_19__ANTANM1\FINESS_ET">'EHPAD-AJ'!$F$146</definedName>
    <definedName name="CRFIHACPTED__609_19__ANTANM1\Id_CR_SF_">'EHPAD_SF'!$F$140</definedName>
    <definedName name="CRFIHACPTED__609_19__PRDANN0\FINESS_ET">'EHPAD-AJ'!$G$146</definedName>
    <definedName name="CRFIHACPTED__609_19__PRDANN0\Id_CR_SF_">'EHPAD_SF'!$G$140</definedName>
    <definedName name="CRFIHACPTED__61______ANTANM1\FINESS_ET">'EHPAD-AJ'!$F$59</definedName>
    <definedName name="CRFIHACPTED__61______ANTANM1\Id_CR_SF_">'EHPAD_SF'!$F$53</definedName>
    <definedName name="CRFIHACPTED__61______PRDANN0\FINESS_ET">'EHPAD-AJ'!$G$59</definedName>
    <definedName name="CRFIHACPTED__61______PRDANN0\Id_CR_SF_">'EHPAD_SF'!$G$53</definedName>
    <definedName name="CRFIHACPTED__61681___ANTANM1\FINESS_ET">'EHPAD-AJ'!$F$65</definedName>
    <definedName name="CRFIHACPTED__61681___ANTANM1\Id_CR_SF_">'EHPAD_SF'!$F$59</definedName>
    <definedName name="CRFIHACPTED__61681___PRDANN0\FINESS_ET">'EHPAD-AJ'!$G$65</definedName>
    <definedName name="CRFIHACPTED__61681___PRDANN0\Id_CR_SF_">'EHPAD_SF'!$G$59</definedName>
    <definedName name="CRFIHACPTED__62______ANTANM1\FINESS_ET">'EHPAD-AJ'!$F$66</definedName>
    <definedName name="CRFIHACPTED__62______ANTANM1\Id_CR_SF_">'EHPAD_SF'!$F$60</definedName>
    <definedName name="CRFIHACPTED__62______PRDANN0\FINESS_ET">'EHPAD-AJ'!$G$66</definedName>
    <definedName name="CRFIHACPTED__62______PRDANN0\Id_CR_SF_">'EHPAD_SF'!$G$60</definedName>
    <definedName name="CRFIHACPTED__621_____ANTANM1\FINESS_ET">'EHPAD-AJ'!$F$67</definedName>
    <definedName name="CRFIHACPTED__621_____ANTANM1\Id_CR_SF_">'EHPAD_SF'!$F$61</definedName>
    <definedName name="CRFIHACPTED__621_____PRDANN0\FINESS_ET">'EHPAD-AJ'!$G$67</definedName>
    <definedName name="CRFIHACPTED__621_____PRDANN0\Id_CR_SF_">'EHPAD_SF'!$G$61</definedName>
    <definedName name="CRFIHACPTED__62421___ANTANM1\FINESS_ET">'EHPAD-AJ'!$F$71</definedName>
    <definedName name="CRFIHACPTED__62421___ANTANM1\Id_CR_SF_">'EHPAD_SF'!$F$65</definedName>
    <definedName name="CRFIHACPTED__62421___PRDANN0\FINESS_ET">'EHPAD-AJ'!$G$71</definedName>
    <definedName name="CRFIHACPTED__62421___PRDANN0\Id_CR_SF_">'EHPAD_SF'!$G$65</definedName>
    <definedName name="CRFIHACPTED__6281____ANTANM1\FINESS_ET">'EHPAD-AJ'!$F$75</definedName>
    <definedName name="CRFIHACPTED__6281____ANTANM1\Id_CR_SF_">'EHPAD_SF'!$F$69</definedName>
    <definedName name="CRFIHACPTED__6281____PRDANN0\FINESS_ET">'EHPAD-AJ'!$G$75</definedName>
    <definedName name="CRFIHACPTED__6281____PRDANN0\Id_CR_SF_">'EHPAD_SF'!$G$69</definedName>
    <definedName name="CRFIHACPTED__6283____ANTANM1\FINESS_ET">'EHPAD-AJ'!$F$78</definedName>
    <definedName name="CRFIHACPTED__6283____ANTANM1\Id_CR_SF_">'EHPAD_SF'!$F$72</definedName>
    <definedName name="CRFIHACPTED__6283____PRDANN0\FINESS_ET">'EHPAD-AJ'!$G$78</definedName>
    <definedName name="CRFIHACPTED__6283____PRDANN0\Id_CR_SF_">'EHPAD_SF'!$G$72</definedName>
    <definedName name="CRFIHACPTED__6288____ANTANM1\FINESS_ET">'EHPAD-AJ'!$F$79</definedName>
    <definedName name="CRFIHACPTED__6288____ANTANM1\Id_CR_SF_">'EHPAD_SF'!$F$73</definedName>
    <definedName name="CRFIHACPTED__6288____PRDANN0\FINESS_ET">'EHPAD-AJ'!$G$79</definedName>
    <definedName name="CRFIHACPTED__6288____PRDANN0\Id_CR_SF_">'EHPAD_SF'!$G$73</definedName>
    <definedName name="CRFIHACPTED__631_____ANTANM1\FINESS_ET">'EHPAD-AJ'!$F$80</definedName>
    <definedName name="CRFIHACPTED__631_____ANTANM1\Id_CR_SF_">'EHPAD_SF'!$F$74</definedName>
    <definedName name="CRFIHACPTED__631_____PRDANN0\FINESS_ET">'EHPAD-AJ'!$G$80</definedName>
    <definedName name="CRFIHACPTED__631_____PRDANN0\Id_CR_SF_">'EHPAD_SF'!$G$74</definedName>
    <definedName name="CRFIHACPTED__631AS___ANTANM1\FINESS_ET">'EHPAD-AJ'!$F$86</definedName>
    <definedName name="CRFIHACPTED__631AS___ANTANM1\Id_CR_SF_">'EHPAD_SF'!$F$80</definedName>
    <definedName name="CRFIHACPTED__631AS___PRDANN0\FINESS_ET">'EHPAD-AJ'!$G$86</definedName>
    <definedName name="CRFIHACPTED__631AS___PRDANN0\Id_CR_SF_">'EHPAD_SF'!$G$80</definedName>
    <definedName name="CRFIHACPTED__631ASH__ANTANM1\FINESS_ET">'EHPAD-AJ'!$F$83</definedName>
    <definedName name="CRFIHACPTED__631ASH__ANTANM1\Id_CR_SF_">'EHPAD_SF'!$F$77</definedName>
    <definedName name="CRFIHACPTED__631ASH__PRDANN0\FINESS_ET">'EHPAD-AJ'!$G$83</definedName>
    <definedName name="CRFIHACPTED__631ASH__PRDANN0\Id_CR_SF_">'EHPAD_SF'!$G$77</definedName>
    <definedName name="CRFIHACPTED__633_____ANTANM1\FINESS_ET">'EHPAD-AJ'!$F$87</definedName>
    <definedName name="CRFIHACPTED__633_____ANTANM1\Id_CR_SF_">'EHPAD_SF'!$F$81</definedName>
    <definedName name="CRFIHACPTED__633_____PRDANN0\FINESS_ET">'EHPAD-AJ'!$G$87</definedName>
    <definedName name="CRFIHACPTED__633_____PRDANN0\Id_CR_SF_">'EHPAD_SF'!$G$81</definedName>
    <definedName name="CRFIHACPTED__633AS___ANTANM1\FINESS_ET">'EHPAD-AJ'!$F$93</definedName>
    <definedName name="CRFIHACPTED__633AS___ANTANM1\Id_CR_SF_">'EHPAD_SF'!$F$87</definedName>
    <definedName name="CRFIHACPTED__633AS___PRDANN0\FINESS_ET">'EHPAD-AJ'!$G$93</definedName>
    <definedName name="CRFIHACPTED__633AS___PRDANN0\Id_CR_SF_">'EHPAD_SF'!$G$87</definedName>
    <definedName name="CRFIHACPTED__633ASH__ANTANM1\FINESS_ET">'EHPAD-AJ'!$F$90</definedName>
    <definedName name="CRFIHACPTED__633ASH__ANTANM1\Id_CR_SF_">'EHPAD_SF'!$F$84</definedName>
    <definedName name="CRFIHACPTED__633ASH__PRDANN0\FINESS_ET">'EHPAD-AJ'!$G$90</definedName>
    <definedName name="CRFIHACPTED__633ASH__PRDANN0\Id_CR_SF_">'EHPAD_SF'!$G$84</definedName>
    <definedName name="CRFIHACPTED__64______ANTANM1\FINESS_ET">'EHPAD-AJ'!$F$98</definedName>
    <definedName name="CRFIHACPTED__64______ANTANM1\Id_CR_SF_">'EHPAD_SF'!$F$92</definedName>
    <definedName name="CRFIHACPTED__64______PRDANN0\FINESS_ET">'EHPAD-AJ'!$G$98</definedName>
    <definedName name="CRFIHACPTED__64______PRDANN0\Id_CR_SF_">'EHPAD_SF'!$G$92</definedName>
    <definedName name="CRFIHACPTED__6419_29_ANTANM1\FINESS_ET">'EHPAD-AJ'!$F$147</definedName>
    <definedName name="CRFIHACPTED__6419_29_ANTANM1\Id_CR_SF_">'EHPAD_SF'!$F$141</definedName>
    <definedName name="CRFIHACPTED__6419_29_PRDANN0\FINESS_ET">'EHPAD-AJ'!$G$147</definedName>
    <definedName name="CRFIHACPTED__6419_29_PRDANN0\Id_CR_SF_">'EHPAD_SF'!$G$141</definedName>
    <definedName name="CRFIHACPTED__6459_69_ANTANM1\FINESS_ET">'EHPAD-AJ'!$F$148</definedName>
    <definedName name="CRFIHACPTED__6459_69_ANTANM1\Id_CR_SF_">'EHPAD_SF'!$F$142</definedName>
    <definedName name="CRFIHACPTED__6459_69_PRDANN0\FINESS_ET">'EHPAD-AJ'!$G$148</definedName>
    <definedName name="CRFIHACPTED__6459_69_PRDANN0\Id_CR_SF_">'EHPAD_SF'!$G$142</definedName>
    <definedName name="CRFIHACPTED__6489____ANTANM1\FINESS_ET">'EHPAD-AJ'!$F$149</definedName>
    <definedName name="CRFIHACPTED__6489____ANTANM1\Id_CR_SF_">'EHPAD_SF'!$F$143</definedName>
    <definedName name="CRFIHACPTED__6489____PRDANN0\FINESS_ET">'EHPAD-AJ'!$G$149</definedName>
    <definedName name="CRFIHACPTED__6489____PRDANN0\Id_CR_SF_">'EHPAD_SF'!$G$143</definedName>
    <definedName name="CRFIHACPTED__64AS____ANTANM1\FINESS_ET">'EHPAD-AJ'!$F$104</definedName>
    <definedName name="CRFIHACPTED__64AS____ANTANM1\Id_CR_SF_">'EHPAD_SF'!$F$98</definedName>
    <definedName name="CRFIHACPTED__64AS____PRDANN0\FINESS_ET">'EHPAD-AJ'!$G$104</definedName>
    <definedName name="CRFIHACPTED__64AS____PRDANN0\Id_CR_SF_">'EHPAD_SF'!$G$98</definedName>
    <definedName name="CRFIHACPTED__64ASH___ANTANM1\FINESS_ET">'EHPAD-AJ'!$F$101</definedName>
    <definedName name="CRFIHACPTED__64ASH___ANTANM1\Id_CR_SF_">'EHPAD_SF'!$F$95</definedName>
    <definedName name="CRFIHACPTED__64ASH___PRDANN0\FINESS_ET">'EHPAD-AJ'!$G$101</definedName>
    <definedName name="CRFIHACPTED__64ASH___PRDANN0\Id_CR_SF_">'EHPAD_SF'!$G$95</definedName>
    <definedName name="CRFIHACPTED__6611P___ANTANM1\FINESS_ET">'EHPAD-AJ'!$F$150</definedName>
    <definedName name="CRFIHACPTED__6611P___ANTANM1\Id_CR_SF_">'EHPAD_SF'!$F$144</definedName>
    <definedName name="CRFIHACPTED__6611P___PRDANN0\FINESS_ET">'EHPAD-AJ'!$G$150</definedName>
    <definedName name="CRFIHACPTED__6611P___PRDANN0\Id_CR_SF_">'EHPAD_SF'!$G$144</definedName>
    <definedName name="CRFIHACPTED__67______ANTANM1\FINESS_ET">'EHPAD-AJ'!$F$108</definedName>
    <definedName name="CRFIHACPTED__67______ANTANM1\Id_CR_SF_">'EHPAD_SF'!$F$102</definedName>
    <definedName name="CRFIHACPTED__67______PRDANN0\FINESS_ET">'EHPAD-AJ'!$G$108</definedName>
    <definedName name="CRFIHACPTED__67______PRDANN0\Id_CR_SF_">'EHPAD_SF'!$G$102</definedName>
    <definedName name="CRFIHACPTED__6811____ANTANM1\FINESS_ET">'EHPAD-AJ'!$F$109</definedName>
    <definedName name="CRFIHACPTED__6811____ANTANM1\Id_CR_SF_">'EHPAD_SF'!$F$103</definedName>
    <definedName name="CRFIHACPTED__6811____PRDANN0\FINESS_ET">'EHPAD-AJ'!$G$109</definedName>
    <definedName name="CRFIHACPTED__6811____PRDANN0\Id_CR_SF_">'EHPAD_SF'!$G$103</definedName>
    <definedName name="CRFIHACPTED__6812____ANTANM1\FINESS_ET">'EHPAD-AJ'!$F$110</definedName>
    <definedName name="CRFIHACPTED__6812____ANTANM1\Id_CR_SF_">'EHPAD_SF'!$F$104</definedName>
    <definedName name="CRFIHACPTED__6812____PRDANN0\FINESS_ET">'EHPAD-AJ'!$G$110</definedName>
    <definedName name="CRFIHACPTED__6812____PRDANN0\Id_CR_SF_">'EHPAD_SF'!$G$104</definedName>
    <definedName name="CRFIHACPTED__6815____ANTANM1\FINESS_ET">'EHPAD-AJ'!$F$111</definedName>
    <definedName name="CRFIHACPTED__6815____ANTANM1\Id_CR_SF_">'EHPAD_SF'!$F$105</definedName>
    <definedName name="CRFIHACPTED__6815____PRDANN0\FINESS_ET">'EHPAD-AJ'!$G$111</definedName>
    <definedName name="CRFIHACPTED__6815____PRDANN0\Id_CR_SF_">'EHPAD_SF'!$G$105</definedName>
    <definedName name="CRFIHACPTED__6816____ANTANM1\FINESS_ET">'EHPAD-AJ'!$F$112</definedName>
    <definedName name="CRFIHACPTED__6816____ANTANM1\Id_CR_SF_">'EHPAD_SF'!$F$106</definedName>
    <definedName name="CRFIHACPTED__6816____PRDANN0\FINESS_ET">'EHPAD-AJ'!$G$112</definedName>
    <definedName name="CRFIHACPTED__6816____PRDANN0\Id_CR_SF_">'EHPAD_SF'!$G$106</definedName>
    <definedName name="CRFIHACPTED__6817____ANTANM1\FINESS_ET">'EHPAD-AJ'!$F$113</definedName>
    <definedName name="CRFIHACPTED__6817____ANTANM1\Id_CR_SF_">'EHPAD_SF'!$F$107</definedName>
    <definedName name="CRFIHACPTED__6817____PRDANN0\FINESS_ET">'EHPAD-AJ'!$G$113</definedName>
    <definedName name="CRFIHACPTED__6817____PRDANN0\Id_CR_SF_">'EHPAD_SF'!$G$107</definedName>
    <definedName name="CRFIHACPTED__686_____ANTANM1\FINESS_ET">'EHPAD-AJ'!$F$114</definedName>
    <definedName name="CRFIHACPTED__686_____ANTANM1\Id_CR_SF_">'EHPAD_SF'!$F$108</definedName>
    <definedName name="CRFIHACPTED__686_____PRDANN0\FINESS_ET">'EHPAD-AJ'!$G$114</definedName>
    <definedName name="CRFIHACPTED__686_____PRDANN0\Id_CR_SF_">'EHPAD_SF'!$G$108</definedName>
    <definedName name="CRFIHACPTED__687_____ANTANM1\FINESS_ET">'EHPAD-AJ'!$F$115</definedName>
    <definedName name="CRFIHACPTED__687_____ANTANM1\Id_CR_SF_">'EHPAD_SF'!$F$109</definedName>
    <definedName name="CRFIHACPTED__687_____PRDANN0\FINESS_ET">'EHPAD-AJ'!$G$115</definedName>
    <definedName name="CRFIHACPTED__687_____PRDANN0\Id_CR_SF_">'EHPAD_SF'!$G$109</definedName>
    <definedName name="CRFIHACPTED__68741___ANTANM1\FINESS_ET">'EHPAD-AJ'!$F$116</definedName>
    <definedName name="CRFIHACPTED__68741___ANTANM1\Id_CR_SF_">'EHPAD_SF'!$F$110</definedName>
    <definedName name="CRFIHACPTED__68741___PRDANN0\FINESS_ET">'EHPAD-AJ'!$G$116</definedName>
    <definedName name="CRFIHACPTED__68741___PRDANN0\Id_CR_SF_">'EHPAD_SF'!$G$110</definedName>
    <definedName name="CRFIHACPTED__68742___ANTANM1\FINESS_ET">'EHPAD-AJ'!$F$117</definedName>
    <definedName name="CRFIHACPTED__68742___ANTANM1\Id_CR_SF_">'EHPAD_SF'!$F$111</definedName>
    <definedName name="CRFIHACPTED__68742___PRDANN0\FINESS_ET">'EHPAD-AJ'!$G$117</definedName>
    <definedName name="CRFIHACPTED__68742___PRDANN0\Id_CR_SF_">'EHPAD_SF'!$G$111</definedName>
    <definedName name="CRFIHACPTED__689_____ANTANM1\FINESS_ET">'EHPAD-AJ'!$F$118</definedName>
    <definedName name="CRFIHACPTED__689_____ANTANM1\Id_CR_SF_">'EHPAD_SF'!$F$112</definedName>
    <definedName name="CRFIHACPTED__689_____PRDANN0\FINESS_ET">'EHPAD-AJ'!$G$118</definedName>
    <definedName name="CRFIHACPTED__689_____PRDANN0\Id_CR_SF_">'EHPAD_SF'!$G$112</definedName>
    <definedName name="CRFIHACPTED__70______ANTANM1\FINESS_ET">'EHPAD-AJ'!$F$140</definedName>
    <definedName name="CRFIHACPTED__70______ANTANM1\Id_CR_SF_">'EHPAD_SF'!$F$134</definedName>
    <definedName name="CRFIHACPTED__70______PRDANN0\FINESS_ET">'EHPAD-AJ'!$G$140</definedName>
    <definedName name="CRFIHACPTED__70______PRDANN0\Id_CR_SF_">'EHPAD_SF'!$G$134</definedName>
    <definedName name="CRFIHACPTED__709_____ANTANM1\FINESS_ET">'EHPAD-AJ'!$F$55</definedName>
    <definedName name="CRFIHACPTED__709_____ANTANM1\Id_CR_SF_">'EHPAD_SF'!$F$49</definedName>
    <definedName name="CRFIHACPTED__709_____PRDANN0\FINESS_ET">'EHPAD-AJ'!$G$55</definedName>
    <definedName name="CRFIHACPTED__709_____PRDANN0\Id_CR_SF_">'EHPAD_SF'!$G$49</definedName>
    <definedName name="CRFIHACPTED__71______ANTANM1\FINESS_ET">'EHPAD-AJ'!$F$141</definedName>
    <definedName name="CRFIHACPTED__71______ANTANM1\Id_CR_SF_">'EHPAD_SF'!$F$135</definedName>
    <definedName name="CRFIHACPTED__71______PRDANN0\FINESS_ET">'EHPAD-AJ'!$G$141</definedName>
    <definedName name="CRFIHACPTED__71______PRDANN0\Id_CR_SF_">'EHPAD_SF'!$G$135</definedName>
    <definedName name="CRFIHACPTED__713_____ANTANM1\FINESS_ET">'EHPAD-AJ'!$F$56</definedName>
    <definedName name="CRFIHACPTED__713_____ANTANM1\Id_CR_SF_">'EHPAD_SF'!$F$50</definedName>
    <definedName name="CRFIHACPTED__713_____PRDANN0\FINESS_ET">'EHPAD-AJ'!$G$56</definedName>
    <definedName name="CRFIHACPTED__713_____PRDANN0\Id_CR_SF_">'EHPAD_SF'!$G$50</definedName>
    <definedName name="CRFIHACPTED__72______ANTANM1\FINESS_ET">'EHPAD-AJ'!$F$142</definedName>
    <definedName name="CRFIHACPTED__72______ANTANM1\Id_CR_SF_">'EHPAD_SF'!$F$136</definedName>
    <definedName name="CRFIHACPTED__72______PRDANN0\FINESS_ET">'EHPAD-AJ'!$G$142</definedName>
    <definedName name="CRFIHACPTED__72______PRDANN0\Id_CR_SF_">'EHPAD_SF'!$G$136</definedName>
    <definedName name="CRFIHACPTED__732_____ANTANM1\FINESS_ET">'EHPAD-AJ'!$F$127</definedName>
    <definedName name="CRFIHACPTED__732_____ANTANM1\Id_CR_SF_">'EHPAD_SF'!$F$121</definedName>
    <definedName name="CRFIHACPTED__732_____PRDANN0\FINESS_ET">'EHPAD-AJ'!$G$127</definedName>
    <definedName name="CRFIHACPTED__732_____PRDANN0\Id_CR_SF_">'EHPAD_SF'!$G$121</definedName>
    <definedName name="CRFIHACPTED__7351____ANTANM1\FINESS_ET">'EHPAD-AJ'!$F$129</definedName>
    <definedName name="CRFIHACPTED__7351____ANTANM1\Id_CR_SF_">'EHPAD_SF'!$F$123</definedName>
    <definedName name="CRFIHACPTED__7351____PRDANN0\FINESS_ET">'EHPAD-AJ'!$G$129</definedName>
    <definedName name="CRFIHACPTED__7351____PRDANN0\Id_CR_SF_">'EHPAD_SF'!$G$123</definedName>
    <definedName name="CRFIHACPTED__7351125_ANTANM1\FINESS_ET">'EHPAD-AJ'!$F$130</definedName>
    <definedName name="CRFIHACPTED__7351125_ANTANM1\Id_CR_SF_">'EHPAD_SF'!$F$124</definedName>
    <definedName name="CRFIHACPTED__7351125_PRDANN0\FINESS_ET">'EHPAD-AJ'!$G$130</definedName>
    <definedName name="CRFIHACPTED__7351125_PRDANN0\Id_CR_SF_">'EHPAD_SF'!$G$124</definedName>
    <definedName name="CRFIHACPTED__7352____ANTANM1\FINESS_ET">'EHPAD-AJ'!$F$131</definedName>
    <definedName name="CRFIHACPTED__7352____ANTANM1\Id_CR_SF_">'EHPAD_SF'!$F$125</definedName>
    <definedName name="CRFIHACPTED__7352____PRDANN0\FINESS_ET">'EHPAD-AJ'!$G$131</definedName>
    <definedName name="CRFIHACPTED__7352____PRDANN0\Id_CR_SF_">'EHPAD_SF'!$G$125</definedName>
    <definedName name="CRFIHACPTED__7352121_ANTANM1\FINESS_ET">'EHPAD-AJ'!$F$132</definedName>
    <definedName name="CRFIHACPTED__7352121_ANTANM1\Id_CR_SF_">'EHPAD_SF'!$F$126</definedName>
    <definedName name="CRFIHACPTED__7352121_PRDANN0\FINESS_ET">'EHPAD-AJ'!$G$132</definedName>
    <definedName name="CRFIHACPTED__7352121_PRDANN0\Id_CR_SF_">'EHPAD_SF'!$G$126</definedName>
    <definedName name="CRFIHACPTED__7352122_ANTANM1\FINESS_ET">'EHPAD-AJ'!$F$133</definedName>
    <definedName name="CRFIHACPTED__7352122_ANTANM1\Id_CR_SF_">'EHPAD_SF'!$F$127</definedName>
    <definedName name="CRFIHACPTED__7352122_PRDANN0\FINESS_ET">'EHPAD-AJ'!$G$133</definedName>
    <definedName name="CRFIHACPTED__7352122_PRDANN0\Id_CR_SF_">'EHPAD_SF'!$G$127</definedName>
    <definedName name="CRFIHACPTED__7352282_ANTANM1\FINESS_ET">'EHPAD-AJ'!$F$134</definedName>
    <definedName name="CRFIHACPTED__7352282_ANTANM1\Id_CR_SF_">'EHPAD_SF'!$F$128</definedName>
    <definedName name="CRFIHACPTED__7352282_PRDANN0\FINESS_ET">'EHPAD-AJ'!$G$134</definedName>
    <definedName name="CRFIHACPTED__7352282_PRDANN0\Id_CR_SF_">'EHPAD_SF'!$G$128</definedName>
    <definedName name="CRFIHACPTED__7353____ANTANM1\FINESS_ET">'EHPAD-AJ'!$F$135</definedName>
    <definedName name="CRFIHACPTED__7353____ANTANM1\Id_CR_SF_">'EHPAD_SF'!$F$129</definedName>
    <definedName name="CRFIHACPTED__7353____PRDANN0\FINESS_ET">'EHPAD-AJ'!$G$135</definedName>
    <definedName name="CRFIHACPTED__7353____PRDANN0\Id_CR_SF_">'EHPAD_SF'!$G$129</definedName>
    <definedName name="CRFIHACPTED__73532___ANTANM1\FINESS_ET">'EHPAD-AJ'!$F$136</definedName>
    <definedName name="CRFIHACPTED__73532___ANTANM1\Id_CR_SF_">'EHPAD_SF'!$F$130</definedName>
    <definedName name="CRFIHACPTED__73532___PRDANN0\FINESS_ET">'EHPAD-AJ'!$G$136</definedName>
    <definedName name="CRFIHACPTED__73532___PRDANN0\Id_CR_SF_">'EHPAD_SF'!$G$130</definedName>
    <definedName name="CRFIHACPTED__7358____ANTANM1\FINESS_ET">'EHPAD-AJ'!$F$137</definedName>
    <definedName name="CRFIHACPTED__7358____ANTANM1\Id_CR_SF_">'EHPAD_SF'!$F$131</definedName>
    <definedName name="CRFIHACPTED__7358____PRDANN0\FINESS_ET">'EHPAD-AJ'!$G$137</definedName>
    <definedName name="CRFIHACPTED__7358____PRDANN0\Id_CR_SF_">'EHPAD_SF'!$G$131</definedName>
    <definedName name="CRFIHACPTED__738_____ANTANM1\FINESS_ET">'EHPAD-AJ'!$F$138</definedName>
    <definedName name="CRFIHACPTED__738_____ANTANM1\Id_CR_SF_">'EHPAD_SF'!$F$132</definedName>
    <definedName name="CRFIHACPTED__738_____PRDANN0\FINESS_ET">'EHPAD-AJ'!$G$138</definedName>
    <definedName name="CRFIHACPTED__738_____PRDANN0\Id_CR_SF_">'EHPAD_SF'!$G$132</definedName>
    <definedName name="CRFIHACPTED__74______ANTANM1\FINESS_ET">'EHPAD-AJ'!$F$143</definedName>
    <definedName name="CRFIHACPTED__74______ANTANM1\Id_CR_SF_">'EHPAD_SF'!$F$137</definedName>
    <definedName name="CRFIHACPTED__74______PRDANN0\FINESS_ET">'EHPAD-AJ'!$G$143</definedName>
    <definedName name="CRFIHACPTED__74______PRDANN0\Id_CR_SF_">'EHPAD_SF'!$G$137</definedName>
    <definedName name="CRFIHACPTED__75______ANTANM1\FINESS_ET">'EHPAD-AJ'!$F$144</definedName>
    <definedName name="CRFIHACPTED__75______ANTANM1\Id_CR_SF_">'EHPAD_SF'!$F$138</definedName>
    <definedName name="CRFIHACPTED__75______PRDANN0\FINESS_ET">'EHPAD-AJ'!$G$144</definedName>
    <definedName name="CRFIHACPTED__75______PRDANN0\Id_CR_SF_">'EHPAD_SF'!$G$138</definedName>
    <definedName name="CRFIHACPTED__76______ANTANM1\FINESS_ET">'EHPAD-AJ'!$F$152</definedName>
    <definedName name="CRFIHACPTED__76______ANTANM1\Id_CR_SF_">'EHPAD_SF'!$F$146</definedName>
    <definedName name="CRFIHACPTED__76______PRDANN0\FINESS_ET">'EHPAD-AJ'!$G$152</definedName>
    <definedName name="CRFIHACPTED__76______PRDANN0\Id_CR_SF_">'EHPAD_SF'!$G$146</definedName>
    <definedName name="CRFIHACPTED__771_____ANTANM1\FINESS_ET">'EHPAD-AJ'!$F$153</definedName>
    <definedName name="CRFIHACPTED__771_____ANTANM1\Id_CR_SF_">'EHPAD_SF'!$F$147</definedName>
    <definedName name="CRFIHACPTED__771_____PRDANN0\FINESS_ET">'EHPAD-AJ'!$G$153</definedName>
    <definedName name="CRFIHACPTED__771_____PRDANN0\Id_CR_SF_">'EHPAD_SF'!$G$147</definedName>
    <definedName name="CRFIHACPTED__773_____ANTANM1\FINESS_ET">'EHPAD-AJ'!$F$154</definedName>
    <definedName name="CRFIHACPTED__773_____ANTANM1\Id_CR_SF_">'EHPAD_SF'!$F$148</definedName>
    <definedName name="CRFIHACPTED__773_____PRDANN0\FINESS_ET">'EHPAD-AJ'!$G$154</definedName>
    <definedName name="CRFIHACPTED__773_____PRDANN0\Id_CR_SF_">'EHPAD_SF'!$G$148</definedName>
    <definedName name="CRFIHACPTED__775_____ANTANM1\FINESS_ET">'EHPAD-AJ'!$F$155</definedName>
    <definedName name="CRFIHACPTED__775_____ANTANM1\Id_CR_SF_">'EHPAD_SF'!$F$149</definedName>
    <definedName name="CRFIHACPTED__775_____PRDANN0\FINESS_ET">'EHPAD-AJ'!$G$155</definedName>
    <definedName name="CRFIHACPTED__775_____PRDANN0\Id_CR_SF_">'EHPAD_SF'!$G$149</definedName>
    <definedName name="CRFIHACPTED__777_____ANTANM1\FINESS_ET">'EHPAD-AJ'!$F$156</definedName>
    <definedName name="CRFIHACPTED__777_____ANTANM1\Id_CR_SF_">'EHPAD_SF'!$F$150</definedName>
    <definedName name="CRFIHACPTED__777_____PRDANN0\FINESS_ET">'EHPAD-AJ'!$G$156</definedName>
    <definedName name="CRFIHACPTED__777_____PRDANN0\Id_CR_SF_">'EHPAD_SF'!$G$150</definedName>
    <definedName name="CRFIHACPTED__778_____ANTANM1\FINESS_ET">'EHPAD-AJ'!$F$157</definedName>
    <definedName name="CRFIHACPTED__778_____ANTANM1\Id_CR_SF_">'EHPAD_SF'!$F$151</definedName>
    <definedName name="CRFIHACPTED__778_____PRDANN0\FINESS_ET">'EHPAD-AJ'!$G$157</definedName>
    <definedName name="CRFIHACPTED__778_____PRDANN0\Id_CR_SF_">'EHPAD_SF'!$G$151</definedName>
    <definedName name="CRFIHACPTED__7811____ANTANM1\FINESS_ET">'EHPAD-AJ'!$F$158</definedName>
    <definedName name="CRFIHACPTED__7811____ANTANM1\Id_CR_SF_">'EHPAD_SF'!$F$152</definedName>
    <definedName name="CRFIHACPTED__7811____PRDANN0\FINESS_ET">'EHPAD-AJ'!$G$158</definedName>
    <definedName name="CRFIHACPTED__7811____PRDANN0\Id_CR_SF_">'EHPAD_SF'!$G$152</definedName>
    <definedName name="CRFIHACPTED__7815____ANTANM1\FINESS_ET">'EHPAD-AJ'!$F$159</definedName>
    <definedName name="CRFIHACPTED__7815____ANTANM1\Id_CR_SF_">'EHPAD_SF'!$F$153</definedName>
    <definedName name="CRFIHACPTED__7815____PRDANN0\FINESS_ET">'EHPAD-AJ'!$G$159</definedName>
    <definedName name="CRFIHACPTED__7815____PRDANN0\Id_CR_SF_">'EHPAD_SF'!$G$153</definedName>
    <definedName name="CRFIHACPTED__7816____ANTANM1\FINESS_ET">'EHPAD-AJ'!$F$160</definedName>
    <definedName name="CRFIHACPTED__7816____ANTANM1\Id_CR_SF_">'EHPAD_SF'!$F$154</definedName>
    <definedName name="CRFIHACPTED__7816____PRDANN0\FINESS_ET">'EHPAD-AJ'!$G$160</definedName>
    <definedName name="CRFIHACPTED__7816____PRDANN0\Id_CR_SF_">'EHPAD_SF'!$G$154</definedName>
    <definedName name="CRFIHACPTED__7817____ANTANM1\FINESS_ET">'EHPAD-AJ'!$F$161</definedName>
    <definedName name="CRFIHACPTED__7817____ANTANM1\Id_CR_SF_">'EHPAD_SF'!$F$155</definedName>
    <definedName name="CRFIHACPTED__7817____PRDANN0\FINESS_ET">'EHPAD-AJ'!$G$161</definedName>
    <definedName name="CRFIHACPTED__7817____PRDANN0\Id_CR_SF_">'EHPAD_SF'!$G$155</definedName>
    <definedName name="CRFIHACPTED__786_____ANTANM1\FINESS_ET">'EHPAD-AJ'!$F$162</definedName>
    <definedName name="CRFIHACPTED__786_____ANTANM1\Id_CR_SF_">'EHPAD_SF'!$F$156</definedName>
    <definedName name="CRFIHACPTED__786_____PRDANN0\FINESS_ET">'EHPAD-AJ'!$G$162</definedName>
    <definedName name="CRFIHACPTED__786_____PRDANN0\Id_CR_SF_">'EHPAD_SF'!$G$156</definedName>
    <definedName name="CRFIHACPTED__787_____ANTANM1\FINESS_ET">'EHPAD-AJ'!$F$163</definedName>
    <definedName name="CRFIHACPTED__787_____ANTANM1\Id_CR_SF_">'EHPAD_SF'!$F$157</definedName>
    <definedName name="CRFIHACPTED__787_____PRDANN0\FINESS_ET">'EHPAD-AJ'!$G$163</definedName>
    <definedName name="CRFIHACPTED__787_____PRDANN0\Id_CR_SF_">'EHPAD_SF'!$G$157</definedName>
    <definedName name="CRFIHACPTED__78741___ANTANM1\FINESS_ET">'EHPAD-AJ'!$F$164</definedName>
    <definedName name="CRFIHACPTED__78741___ANTANM1\Id_CR_SF_">'EHPAD_SF'!$F$158</definedName>
    <definedName name="CRFIHACPTED__78741___PRDANN0\FINESS_ET">'EHPAD-AJ'!$G$164</definedName>
    <definedName name="CRFIHACPTED__78741___PRDANN0\Id_CR_SF_">'EHPAD_SF'!$G$158</definedName>
    <definedName name="CRFIHACPTED__78742___ANTANM1\FINESS_ET">'EHPAD-AJ'!$F$165</definedName>
    <definedName name="CRFIHACPTED__78742___ANTANM1\Id_CR_SF_">'EHPAD_SF'!$F$159</definedName>
    <definedName name="CRFIHACPTED__78742___PRDANN0\FINESS_ET">'EHPAD-AJ'!$G$165</definedName>
    <definedName name="CRFIHACPTED__78742___PRDANN0\Id_CR_SF_">'EHPAD_SF'!$G$159</definedName>
    <definedName name="CRFIHACPTED__789_____ANTANM1\FINESS_ET">'EHPAD-AJ'!$F$166</definedName>
    <definedName name="CRFIHACPTED__789_____ANTANM1\Id_CR_SF_">'EHPAD_SF'!$F$160</definedName>
    <definedName name="CRFIHACPTED__789_____PRDANN0\FINESS_ET">'EHPAD-AJ'!$G$166</definedName>
    <definedName name="CRFIHACPTED__789_____PRDANN0\Id_CR_SF_">'EHPAD_SF'!$G$160</definedName>
    <definedName name="CRFIHACPTED__79______ANTANM1\FINESS_ET">'EHPAD-AJ'!$F$167</definedName>
    <definedName name="CRFIHACPTED__79______ANTANM1\Id_CR_SF_">'EHPAD_SF'!$F$161</definedName>
    <definedName name="CRFIHACPTED__79______PRDANN0\FINESS_ET">'EHPAD-AJ'!$G$167</definedName>
    <definedName name="CRFIHACPTED__79______PRDANN0\Id_CR_SF_">'EHPAD_SF'!$G$161</definedName>
    <definedName name="CRFIHACPTED__RANDEFI_ANTANM1\FINESS_ET">'EHPAD-AJ'!$F$172</definedName>
    <definedName name="CRFIHACPTED__RANDEFI_ANTANM1\Id_CR_SF_">'EHPAD_SF'!$F$166</definedName>
    <definedName name="CRFIHACPTED__RANDEFI_PRDANN0\FINESS_ET">'EHPAD-AJ'!$G$172</definedName>
    <definedName name="CRFIHACPTED__RANDEFI_PRDANN0\Id_CR_SF_">'EHPAD_SF'!$G$166</definedName>
    <definedName name="CRFIHACPTED__RANEXCEDANTANM1\FINESS_ET">'EHPAD-AJ'!$F$173</definedName>
    <definedName name="CRFIHACPTED__RANEXCEDANTANM1\Id_CR_SF_">'EHPAD_SF'!$F$167</definedName>
    <definedName name="CRFIHACPTED__RANEXCEDPRDANN0\FINESS_ET">'EHPAD-AJ'!$G$173</definedName>
    <definedName name="CRFIHACPTED__RANEXCEDPRDANN0\Id_CR_SF_">'EHPAD_SF'!$G$167</definedName>
    <definedName name="CRFIHACPTED__TOTCHA__ANTANM1\FINESS_ET">'EHPAD-AJ'!$F$119</definedName>
    <definedName name="CRFIHACPTED__TOTCHA__PRDANN0\FINESS_ET">'EHPAD-AJ'!$G$119</definedName>
    <definedName name="CRFIHACPTED__TOTPDT__ANTANM1\FINESS_ET">'EHPAD-AJ'!$F$168</definedName>
    <definedName name="CRFIHACPTED__TOTPDT__PRDANN0\FINESS_ET">'EHPAD-AJ'!$G$168</definedName>
    <definedName name="CRFIHACPTEH__60______ANTANM1\FINESS_ET">'EHPAD-AJ'!$D$27</definedName>
    <definedName name="CRFIHACPTEH__60______ANTANM1\Id_CR_SF_">'EHPAD_SF'!$D$21</definedName>
    <definedName name="CRFIHACPTEH__60______PRDANN0\FINESS_ET">'EHPAD-AJ'!$E$27</definedName>
    <definedName name="CRFIHACPTEH__60______PRDANN0\Id_CR_SF_">'EHPAD_SF'!$E$21</definedName>
    <definedName name="CRFIHACPTEH__602_____ANTANM1\FINESS_ET">'EHPAD-AJ'!$D$28</definedName>
    <definedName name="CRFIHACPTEH__602_____ANTANM1\Id_CR_SF_">'EHPAD_SF'!$D$22</definedName>
    <definedName name="CRFIHACPTEH__602_____PRDANN0\FINESS_ET">'EHPAD-AJ'!$E$28</definedName>
    <definedName name="CRFIHACPTEH__602_____PRDANN0\Id_CR_SF_">'EHPAD_SF'!$E$22</definedName>
    <definedName name="CRFIHACPTEH__60222___ANTANM1\FINESS_ET">'EHPAD-AJ'!$D$32</definedName>
    <definedName name="CRFIHACPTEH__60222___ANTANM1\Id_CR_SF_">'EHPAD_SF'!$D$26</definedName>
    <definedName name="CRFIHACPTEH__60222___PRDANN0\FINESS_ET">'EHPAD-AJ'!$E$32</definedName>
    <definedName name="CRFIHACPTEH__60222___PRDANN0\Id_CR_SF_">'EHPAD_SF'!$E$26</definedName>
    <definedName name="CRFIHACPTEH__60226___ANTANM1\FINESS_ET">'EHPAD-AJ'!$D$35</definedName>
    <definedName name="CRFIHACPTEH__60226___ANTANM1\Id_CR_SF_">'EHPAD_SF'!$D$29</definedName>
    <definedName name="CRFIHACPTEH__60226___PRDANN0\FINESS_ET">'EHPAD-AJ'!$E$35</definedName>
    <definedName name="CRFIHACPTEH__60226___PRDANN0\Id_CR_SF_">'EHPAD_SF'!$E$29</definedName>
    <definedName name="CRFIHACPTEH__603_____ANTANM1\FINESS_ET">'EHPAD-AJ'!$D$37</definedName>
    <definedName name="CRFIHACPTEH__603_____ANTANM1\Id_CR_SF_">'EHPAD_SF'!$D$31</definedName>
    <definedName name="CRFIHACPTEH__603_____PRDANN0\FINESS_ET">'EHPAD-AJ'!$E$37</definedName>
    <definedName name="CRFIHACPTEH__603_____PRDANN0\Id_CR_SF_">'EHPAD_SF'!$E$31</definedName>
    <definedName name="CRFIHACPTEH__60322___ANTANM1\FINESS_ET">'EHPAD-AJ'!$D$41</definedName>
    <definedName name="CRFIHACPTEH__60322___ANTANM1\Id_CR_SF_">'EHPAD_SF'!$D$35</definedName>
    <definedName name="CRFIHACPTEH__60322___PRDANN0\FINESS_ET">'EHPAD-AJ'!$E$41</definedName>
    <definedName name="CRFIHACPTEH__60322___PRDANN0\Id_CR_SF_">'EHPAD_SF'!$E$35</definedName>
    <definedName name="CRFIHACPTEH__603226__ANTANM1\FINESS_ET">'EHPAD-AJ'!$D$44</definedName>
    <definedName name="CRFIHACPTEH__603226__ANTANM1\Id_CR_SF_">'EHPAD_SF'!$D$38</definedName>
    <definedName name="CRFIHACPTEH__603226__PRDANN0\FINESS_ET">'EHPAD-AJ'!$E$44</definedName>
    <definedName name="CRFIHACPTEH__603226__PRDANN0\Id_CR_SF_">'EHPAD_SF'!$E$38</definedName>
    <definedName name="CRFIHACPTEH__603P____ANTANM1\FINESS_ET">'EHPAD-AJ'!$D$145</definedName>
    <definedName name="CRFIHACPTEH__603P____ANTANM1\Id_CR_SF_">'EHPAD_SF'!$D$139</definedName>
    <definedName name="CRFIHACPTEH__603P____PRDANN0\FINESS_ET">'EHPAD-AJ'!$E$145</definedName>
    <definedName name="CRFIHACPTEH__603P____PRDANN0\Id_CR_SF_">'EHPAD_SF'!$E$139</definedName>
    <definedName name="CRFIHACPTEH__606_____ANTANM1\FINESS_ET">'EHPAD-AJ'!$D$46</definedName>
    <definedName name="CRFIHACPTEH__606_____ANTANM1\Id_CR_SF_">'EHPAD_SF'!$D$40</definedName>
    <definedName name="CRFIHACPTEH__606_____PRDANN0\FINESS_ET">'EHPAD-AJ'!$E$46</definedName>
    <definedName name="CRFIHACPTEH__606_____PRDANN0\Id_CR_SF_">'EHPAD_SF'!$E$40</definedName>
    <definedName name="CRFIHACPTEH__60622___ANTANM1\FINESS_ET">'EHPAD-AJ'!$D$49</definedName>
    <definedName name="CRFIHACPTEH__60622___ANTANM1\Id_CR_SF_">'EHPAD_SF'!$D$43</definedName>
    <definedName name="CRFIHACPTEH__60622___PRDANN0\FINESS_ET">'EHPAD-AJ'!$E$49</definedName>
    <definedName name="CRFIHACPTEH__60622___PRDANN0\Id_CR_SF_">'EHPAD_SF'!$E$43</definedName>
    <definedName name="CRFIHACPTEH__60626___ANTANM1\FINESS_ET">'EHPAD-AJ'!$D$52</definedName>
    <definedName name="CRFIHACPTEH__60626___ANTANM1\Id_CR_SF_">'EHPAD_SF'!$D$46</definedName>
    <definedName name="CRFIHACPTEH__60626___PRDANN0\FINESS_ET">'EHPAD-AJ'!$E$52</definedName>
    <definedName name="CRFIHACPTEH__60626___PRDANN0\Id_CR_SF_">'EHPAD_SF'!$E$46</definedName>
    <definedName name="CRFIHACPTEH__609_19__ANTANM1\FINESS_ET">'EHPAD-AJ'!$D$146</definedName>
    <definedName name="CRFIHACPTEH__609_19__ANTANM1\Id_CR_SF_">'EHPAD_SF'!$D$140</definedName>
    <definedName name="CRFIHACPTEH__609_19__PRDANN0\FINESS_ET">'EHPAD-AJ'!$E$146</definedName>
    <definedName name="CRFIHACPTEH__609_19__PRDANN0\Id_CR_SF_">'EHPAD_SF'!$E$140</definedName>
    <definedName name="CRFIHACPTEH__61______ANTANM1\FINESS_ET">'EHPAD-AJ'!$D$59</definedName>
    <definedName name="CRFIHACPTEH__61______ANTANM1\Id_CR_SF_">'EHPAD_SF'!$D$53</definedName>
    <definedName name="CRFIHACPTEH__61______PRDANN0\FINESS_ET">'EHPAD-AJ'!$E$59</definedName>
    <definedName name="CRFIHACPTEH__61______PRDANN0\Id_CR_SF_">'EHPAD_SF'!$E$53</definedName>
    <definedName name="CRFIHACPTEH__61681___ANTANM1\FINESS_ET">'EHPAD-AJ'!$D$65</definedName>
    <definedName name="CRFIHACPTEH__61681___ANTANM1\Id_CR_SF_">'EHPAD_SF'!$D$59</definedName>
    <definedName name="CRFIHACPTEH__61681___PRDANN0\FINESS_ET">'EHPAD-AJ'!$E$65</definedName>
    <definedName name="CRFIHACPTEH__61681___PRDANN0\Id_CR_SF_">'EHPAD_SF'!$E$59</definedName>
    <definedName name="CRFIHACPTEH__62______ANTANM1\FINESS_ET">'EHPAD-AJ'!$D$66</definedName>
    <definedName name="CRFIHACPTEH__62______ANTANM1\Id_CR_SF_">'EHPAD_SF'!$D$60</definedName>
    <definedName name="CRFIHACPTEH__62______PRDANN0\FINESS_ET">'EHPAD-AJ'!$E$66</definedName>
    <definedName name="CRFIHACPTEH__62______PRDANN0\Id_CR_SF_">'EHPAD_SF'!$E$60</definedName>
    <definedName name="CRFIHACPTEH__621_____ANTANM1\FINESS_ET">'EHPAD-AJ'!$D$67</definedName>
    <definedName name="CRFIHACPTEH__621_____ANTANM1\Id_CR_SF_">'EHPAD_SF'!$D$61</definedName>
    <definedName name="CRFIHACPTEH__621_____PRDANN0\FINESS_ET">'EHPAD-AJ'!$E$67</definedName>
    <definedName name="CRFIHACPTEH__621_____PRDANN0\Id_CR_SF_">'EHPAD_SF'!$E$61</definedName>
    <definedName name="CRFIHACPTEH__62421___ANTANM1\FINESS_ET">'EHPAD-AJ'!$D$71</definedName>
    <definedName name="CRFIHACPTEH__62421___ANTANM1\Id_CR_SF_">'EHPAD_SF'!$D$65</definedName>
    <definedName name="CRFIHACPTEH__62421___PRDANN0\FINESS_ET">'EHPAD-AJ'!$E$71</definedName>
    <definedName name="CRFIHACPTEH__62421___PRDANN0\Id_CR_SF_">'EHPAD_SF'!$E$65</definedName>
    <definedName name="CRFIHACPTEH__628_____ANTANM1\FINESS_ET">'EHPAD-AJ'!$D$72</definedName>
    <definedName name="CRFIHACPTEH__628_____ANTANM1\Id_CR_SF_">'EHPAD_SF'!$D$66</definedName>
    <definedName name="CRFIHACPTEH__628_____PRDANN0\FINESS_ET">'EHPAD-AJ'!$E$72</definedName>
    <definedName name="CRFIHACPTEH__628_____PRDANN0\Id_CR_SF_">'EHPAD_SF'!$E$66</definedName>
    <definedName name="CRFIHACPTEH__6281____ANTANM1\FINESS_ET">'EHPAD-AJ'!$D$75</definedName>
    <definedName name="CRFIHACPTEH__6281____ANTANM1\Id_CR_SF_">'EHPAD_SF'!$D$69</definedName>
    <definedName name="CRFIHACPTEH__6281____PRDANN0\FINESS_ET">'EHPAD-AJ'!$E$75</definedName>
    <definedName name="CRFIHACPTEH__6281____PRDANN0\Id_CR_SF_">'EHPAD_SF'!$E$69</definedName>
    <definedName name="CRFIHACPTEH__6283____ANTANM1\FINESS_ET">'EHPAD-AJ'!$D$78</definedName>
    <definedName name="CRFIHACPTEH__6283____ANTANM1\Id_CR_SF_">'EHPAD_SF'!$D$72</definedName>
    <definedName name="CRFIHACPTEH__6283____PRDANN0\FINESS_ET">'EHPAD-AJ'!$E$78</definedName>
    <definedName name="CRFIHACPTEH__6283____PRDANN0\Id_CR_SF_">'EHPAD_SF'!$E$72</definedName>
    <definedName name="CRFIHACPTEH__6288____ANTANM1\FINESS_ET">'EHPAD-AJ'!$D$79</definedName>
    <definedName name="CRFIHACPTEH__6288____ANTANM1\Id_CR_SF_">'EHPAD_SF'!$D$73</definedName>
    <definedName name="CRFIHACPTEH__6288____PRDANN0\FINESS_ET">'EHPAD-AJ'!$E$79</definedName>
    <definedName name="CRFIHACPTEH__6288____PRDANN0\Id_CR_SF_">'EHPAD_SF'!$E$73</definedName>
    <definedName name="CRFIHACPTEH__631_____ANTANM1\FINESS_ET">'EHPAD-AJ'!$D$80</definedName>
    <definedName name="CRFIHACPTEH__631_____ANTANM1\Id_CR_SF_">'EHPAD_SF'!$D$74</definedName>
    <definedName name="CRFIHACPTEH__631_____PRDANN0\FINESS_ET">'EHPAD-AJ'!$E$80</definedName>
    <definedName name="CRFIHACPTEH__631_____PRDANN0\Id_CR_SF_">'EHPAD_SF'!$E$74</definedName>
    <definedName name="CRFIHACPTEH__631ASH__ANTANM1\FINESS_ET">'EHPAD-AJ'!$D$83</definedName>
    <definedName name="CRFIHACPTEH__631ASH__ANTANM1\Id_CR_SF_">'EHPAD_SF'!$D$77</definedName>
    <definedName name="CRFIHACPTEH__631ASH__PRDANN0\FINESS_ET">'EHPAD-AJ'!$E$83</definedName>
    <definedName name="CRFIHACPTEH__631ASH__PRDANN0\Id_CR_SF_">'EHPAD_SF'!$E$77</definedName>
    <definedName name="CRFIHACPTEH__633_____ANTANM1\FINESS_ET">'EHPAD-AJ'!$D$87</definedName>
    <definedName name="CRFIHACPTEH__633_____ANTANM1\Id_CR_SF_">'EHPAD_SF'!$D$81</definedName>
    <definedName name="CRFIHACPTEH__633_____PRDANN0\FINESS_ET">'EHPAD-AJ'!$E$87</definedName>
    <definedName name="CRFIHACPTEH__633_____PRDANN0\Id_CR_SF_">'EHPAD_SF'!$E$81</definedName>
    <definedName name="CRFIHACPTEH__633ASH__ANTANM1\FINESS_ET">'EHPAD-AJ'!$D$90</definedName>
    <definedName name="CRFIHACPTEH__633ASH__ANTANM1\Id_CR_SF_">'EHPAD_SF'!$D$84</definedName>
    <definedName name="CRFIHACPTEH__633ASH__PRDANN0\FINESS_ET">'EHPAD-AJ'!$E$90</definedName>
    <definedName name="CRFIHACPTEH__633ASH__PRDANN0\Id_CR_SF_">'EHPAD_SF'!$E$84</definedName>
    <definedName name="CRFIHACPTEH__635_____ANTANM1\FINESS_ET">'EHPAD-AJ'!$D$94</definedName>
    <definedName name="CRFIHACPTEH__635_____ANTANM1\Id_CR_SF_">'EHPAD_SF'!$D$88</definedName>
    <definedName name="CRFIHACPTEH__635_____PRDANN0\FINESS_ET">'EHPAD-AJ'!$E$94</definedName>
    <definedName name="CRFIHACPTEH__635_____PRDANN0\Id_CR_SF_">'EHPAD_SF'!$E$88</definedName>
    <definedName name="CRFIHACPTEH__637_____ANTANM1\FINESS_ET">'EHPAD-AJ'!$D$95</definedName>
    <definedName name="CRFIHACPTEH__637_____ANTANM1\Id_CR_SF_">'EHPAD_SF'!$D$89</definedName>
    <definedName name="CRFIHACPTEH__637_____PRDANN0\FINESS_ET">'EHPAD-AJ'!$E$95</definedName>
    <definedName name="CRFIHACPTEH__637_____PRDANN0\Id_CR_SF_">'EHPAD_SF'!$E$89</definedName>
    <definedName name="CRFIHACPTEH__64______ANTANM1\FINESS_ET">'EHPAD-AJ'!$D$98</definedName>
    <definedName name="CRFIHACPTEH__64______ANTANM1\Id_CR_SF_">'EHPAD_SF'!$D$92</definedName>
    <definedName name="CRFIHACPTEH__64______PRDANN0\FINESS_ET">'EHPAD-AJ'!$E$98</definedName>
    <definedName name="CRFIHACPTEH__64______PRDANN0\Id_CR_SF_">'EHPAD_SF'!$E$92</definedName>
    <definedName name="CRFIHACPTEH__6419_29_ANTANM1\FINESS_ET">'EHPAD-AJ'!$D$147</definedName>
    <definedName name="CRFIHACPTEH__6419_29_ANTANM1\Id_CR_SF_">'EHPAD_SF'!$D$141</definedName>
    <definedName name="CRFIHACPTEH__6419_29_PRDANN0\FINESS_ET">'EHPAD-AJ'!$E$147</definedName>
    <definedName name="CRFIHACPTEH__6419_29_PRDANN0\Id_CR_SF_">'EHPAD_SF'!$E$141</definedName>
    <definedName name="CRFIHACPTEH__6459_69_ANTANM1\FINESS_ET">'EHPAD-AJ'!$D$148</definedName>
    <definedName name="CRFIHACPTEH__6459_69_ANTANM1\Id_CR_SF_">'EHPAD_SF'!$D$142</definedName>
    <definedName name="CRFIHACPTEH__6459_69_PRDANN0\FINESS_ET">'EHPAD-AJ'!$E$148</definedName>
    <definedName name="CRFIHACPTEH__6459_69_PRDANN0\Id_CR_SF_">'EHPAD_SF'!$E$142</definedName>
    <definedName name="CRFIHACPTEH__6489____ANTANM1\FINESS_ET">'EHPAD-AJ'!$D$149</definedName>
    <definedName name="CRFIHACPTEH__6489____ANTANM1\Id_CR_SF_">'EHPAD_SF'!$D$143</definedName>
    <definedName name="CRFIHACPTEH__6489____PRDANN0\FINESS_ET">'EHPAD-AJ'!$E$149</definedName>
    <definedName name="CRFIHACPTEH__6489____PRDANN0\Id_CR_SF_">'EHPAD_SF'!$E$143</definedName>
    <definedName name="CRFIHACPTEH__64ASH___ANTANM1\FINESS_ET">'EHPAD-AJ'!$D$101</definedName>
    <definedName name="CRFIHACPTEH__64ASH___ANTANM1\Id_CR_SF_">'EHPAD_SF'!$D$95</definedName>
    <definedName name="CRFIHACPTEH__64ASH___PRDANN0\FINESS_ET">'EHPAD-AJ'!$E$101</definedName>
    <definedName name="CRFIHACPTEH__64ASH___PRDANN0\Id_CR_SF_">'EHPAD_SF'!$E$95</definedName>
    <definedName name="CRFIHACPTEH__65______ANTANM1\FINESS_ET">'EHPAD-AJ'!$D$105</definedName>
    <definedName name="CRFIHACPTEH__65______ANTANM1\Id_CR_SF_">'EHPAD_SF'!$D$99</definedName>
    <definedName name="CRFIHACPTEH__65______PRDANN0\FINESS_ET">'EHPAD-AJ'!$E$105</definedName>
    <definedName name="CRFIHACPTEH__65______PRDANN0\Id_CR_SF_">'EHPAD_SF'!$E$99</definedName>
    <definedName name="CRFIHACPTEH__66______ANTANM1\FINESS_ET">'EHPAD-AJ'!$D$106</definedName>
    <definedName name="CRFIHACPTEH__66______ANTANM1\Id_CR_SF_">'EHPAD_SF'!$D$100</definedName>
    <definedName name="CRFIHACPTEH__66______PRDANN0\FINESS_ET">'EHPAD-AJ'!$E$106</definedName>
    <definedName name="CRFIHACPTEH__66______PRDANN0\Id_CR_SF_">'EHPAD_SF'!$E$100</definedName>
    <definedName name="CRFIHACPTEH__6611____ANTANM1\FINESS_ET">'EHPAD-AJ'!$D$107</definedName>
    <definedName name="CRFIHACPTEH__6611____ANTANM1\Id_CR_SF_">'EHPAD_SF'!$D$101</definedName>
    <definedName name="CRFIHACPTEH__6611____PRDANN0\FINESS_ET">'EHPAD-AJ'!$E$107</definedName>
    <definedName name="CRFIHACPTEH__6611____PRDANN0\Id_CR_SF_">'EHPAD_SF'!$E$101</definedName>
    <definedName name="CRFIHACPTEH__6611P___ANTANM1\FINESS_ET">'EHPAD-AJ'!$D$150</definedName>
    <definedName name="CRFIHACPTEH__6611P___ANTANM1\Id_CR_SF_">'EHPAD_SF'!$D$144</definedName>
    <definedName name="CRFIHACPTEH__6611P___PRDANN0\FINESS_ET">'EHPAD-AJ'!$E$150</definedName>
    <definedName name="CRFIHACPTEH__6611P___PRDANN0\Id_CR_SF_">'EHPAD_SF'!$E$144</definedName>
    <definedName name="CRFIHACPTEH__67______ANTANM1\FINESS_ET">'EHPAD-AJ'!$D$108</definedName>
    <definedName name="CRFIHACPTEH__67______ANTANM1\Id_CR_SF_">'EHPAD_SF'!$D$102</definedName>
    <definedName name="CRFIHACPTEH__67______PRDANN0\FINESS_ET">'EHPAD-AJ'!$E$108</definedName>
    <definedName name="CRFIHACPTEH__67______PRDANN0\Id_CR_SF_">'EHPAD_SF'!$E$102</definedName>
    <definedName name="CRFIHACPTEH__6811____ANTANM1\FINESS_ET">'EHPAD-AJ'!$D$109</definedName>
    <definedName name="CRFIHACPTEH__6811____ANTANM1\Id_CR_SF_">'EHPAD_SF'!$D$103</definedName>
    <definedName name="CRFIHACPTEH__6811____PRDANN0\FINESS_ET">'EHPAD-AJ'!$E$109</definedName>
    <definedName name="CRFIHACPTEH__6811____PRDANN0\Id_CR_SF_">'EHPAD_SF'!$E$103</definedName>
    <definedName name="CRFIHACPTEH__6812____ANTANM1\FINESS_ET">'EHPAD-AJ'!$D$110</definedName>
    <definedName name="CRFIHACPTEH__6812____ANTANM1\Id_CR_SF_">'EHPAD_SF'!$D$104</definedName>
    <definedName name="CRFIHACPTEH__6812____PRDANN0\FINESS_ET">'EHPAD-AJ'!$E$110</definedName>
    <definedName name="CRFIHACPTEH__6812____PRDANN0\Id_CR_SF_">'EHPAD_SF'!$E$104</definedName>
    <definedName name="CRFIHACPTEH__6815____ANTANM1\FINESS_ET">'EHPAD-AJ'!$D$111</definedName>
    <definedName name="CRFIHACPTEH__6815____ANTANM1\Id_CR_SF_">'EHPAD_SF'!$D$105</definedName>
    <definedName name="CRFIHACPTEH__6815____PRDANN0\FINESS_ET">'EHPAD-AJ'!$E$111</definedName>
    <definedName name="CRFIHACPTEH__6815____PRDANN0\Id_CR_SF_">'EHPAD_SF'!$E$105</definedName>
    <definedName name="CRFIHACPTEH__6816____ANTANM1\FINESS_ET">'EHPAD-AJ'!$D$112</definedName>
    <definedName name="CRFIHACPTEH__6816____ANTANM1\Id_CR_SF_">'EHPAD_SF'!$D$106</definedName>
    <definedName name="CRFIHACPTEH__6816____PRDANN0\FINESS_ET">'EHPAD-AJ'!$E$112</definedName>
    <definedName name="CRFIHACPTEH__6816____PRDANN0\Id_CR_SF_">'EHPAD_SF'!$E$106</definedName>
    <definedName name="CRFIHACPTEH__6817____ANTANM1\FINESS_ET">'EHPAD-AJ'!$D$113</definedName>
    <definedName name="CRFIHACPTEH__6817____ANTANM1\Id_CR_SF_">'EHPAD_SF'!$D$107</definedName>
    <definedName name="CRFIHACPTEH__6817____PRDANN0\FINESS_ET">'EHPAD-AJ'!$E$113</definedName>
    <definedName name="CRFIHACPTEH__6817____PRDANN0\Id_CR_SF_">'EHPAD_SF'!$E$107</definedName>
    <definedName name="CRFIHACPTEH__686_____ANTANM1\FINESS_ET">'EHPAD-AJ'!$D$114</definedName>
    <definedName name="CRFIHACPTEH__686_____ANTANM1\Id_CR_SF_">'EHPAD_SF'!$D$108</definedName>
    <definedName name="CRFIHACPTEH__686_____PRDANN0\FINESS_ET">'EHPAD-AJ'!$E$114</definedName>
    <definedName name="CRFIHACPTEH__686_____PRDANN0\Id_CR_SF_">'EHPAD_SF'!$E$108</definedName>
    <definedName name="CRFIHACPTEH__687_____ANTANM1\FINESS_ET">'EHPAD-AJ'!$D$115</definedName>
    <definedName name="CRFIHACPTEH__687_____ANTANM1\Id_CR_SF_">'EHPAD_SF'!$D$109</definedName>
    <definedName name="CRFIHACPTEH__687_____PRDANN0\FINESS_ET">'EHPAD-AJ'!$E$115</definedName>
    <definedName name="CRFIHACPTEH__687_____PRDANN0\Id_CR_SF_">'EHPAD_SF'!$E$109</definedName>
    <definedName name="CRFIHACPTEH__68741___ANTANM1\FINESS_ET">'EHPAD-AJ'!$D$116</definedName>
    <definedName name="CRFIHACPTEH__68741___ANTANM1\Id_CR_SF_">'EHPAD_SF'!$D$110</definedName>
    <definedName name="CRFIHACPTEH__68741___PRDANN0\FINESS_ET">'EHPAD-AJ'!$E$116</definedName>
    <definedName name="CRFIHACPTEH__68741___PRDANN0\Id_CR_SF_">'EHPAD_SF'!$E$110</definedName>
    <definedName name="CRFIHACPTEH__68742___ANTANM1\FINESS_ET">'EHPAD-AJ'!$D$117</definedName>
    <definedName name="CRFIHACPTEH__68742___ANTANM1\Id_CR_SF_">'EHPAD_SF'!$D$111</definedName>
    <definedName name="CRFIHACPTEH__68742___PRDANN0\FINESS_ET">'EHPAD-AJ'!$E$117</definedName>
    <definedName name="CRFIHACPTEH__68742___PRDANN0\Id_CR_SF_">'EHPAD_SF'!$E$111</definedName>
    <definedName name="CRFIHACPTEH__689_____ANTANM1\FINESS_ET">'EHPAD-AJ'!$D$118</definedName>
    <definedName name="CRFIHACPTEH__689_____ANTANM1\Id_CR_SF_">'EHPAD_SF'!$D$112</definedName>
    <definedName name="CRFIHACPTEH__689_____PRDANN0\FINESS_ET">'EHPAD-AJ'!$E$118</definedName>
    <definedName name="CRFIHACPTEH__689_____PRDANN0\Id_CR_SF_">'EHPAD_SF'!$E$112</definedName>
    <definedName name="CRFIHACPTEH__70______ANTANM1\FINESS_ET">'EHPAD-AJ'!$D$140</definedName>
    <definedName name="CRFIHACPTEH__70______ANTANM1\Id_CR_SF_">'EHPAD_SF'!$D$134</definedName>
    <definedName name="CRFIHACPTEH__70______PRDANN0\FINESS_ET">'EHPAD-AJ'!$E$140</definedName>
    <definedName name="CRFIHACPTEH__70______PRDANN0\Id_CR_SF_">'EHPAD_SF'!$E$134</definedName>
    <definedName name="CRFIHACPTEH__709_____ANTANM1\FINESS_ET">'EHPAD-AJ'!$D$55</definedName>
    <definedName name="CRFIHACPTEH__709_____ANTANM1\Id_CR_SF_">'EHPAD_SF'!$D$49</definedName>
    <definedName name="CRFIHACPTEH__709_____PRDANN0\FINESS_ET">'EHPAD-AJ'!$E$55</definedName>
    <definedName name="CRFIHACPTEH__709_____PRDANN0\Id_CR_SF_">'EHPAD_SF'!$E$49</definedName>
    <definedName name="CRFIHACPTEH__71______ANTANM1\FINESS_ET">'EHPAD-AJ'!$D$141</definedName>
    <definedName name="CRFIHACPTEH__71______ANTANM1\Id_CR_SF_">'EHPAD_SF'!$D$135</definedName>
    <definedName name="CRFIHACPTEH__71______PRDANN0\FINESS_ET">'EHPAD-AJ'!$E$141</definedName>
    <definedName name="CRFIHACPTEH__71______PRDANN0\Id_CR_SF_">'EHPAD_SF'!$E$135</definedName>
    <definedName name="CRFIHACPTEH__713_____ANTANM1\FINESS_ET">'EHPAD-AJ'!$D$56</definedName>
    <definedName name="CRFIHACPTEH__713_____ANTANM1\Id_CR_SF_">'EHPAD_SF'!$D$50</definedName>
    <definedName name="CRFIHACPTEH__713_____PRDANN0\FINESS_ET">'EHPAD-AJ'!$E$56</definedName>
    <definedName name="CRFIHACPTEH__713_____PRDANN0\Id_CR_SF_">'EHPAD_SF'!$E$50</definedName>
    <definedName name="CRFIHACPTEH__72______ANTANM1\FINESS_ET">'EHPAD-AJ'!$D$142</definedName>
    <definedName name="CRFIHACPTEH__72______ANTANM1\Id_CR_SF_">'EHPAD_SF'!$D$136</definedName>
    <definedName name="CRFIHACPTEH__72______PRDANN0\FINESS_ET">'EHPAD-AJ'!$E$142</definedName>
    <definedName name="CRFIHACPTEH__72______PRDANN0\Id_CR_SF_">'EHPAD_SF'!$E$136</definedName>
    <definedName name="CRFIHACPTEH__732_____ANTANM1\FINESS_ET">'EHPAD-AJ'!$D$127</definedName>
    <definedName name="CRFIHACPTEH__732_____ANTANM1\Id_CR_SF_">'EHPAD_SF'!$D$121</definedName>
    <definedName name="CRFIHACPTEH__732_____PRDANN0\FINESS_ET">'EHPAD-AJ'!$E$127</definedName>
    <definedName name="CRFIHACPTEH__732_____PRDANN0\Id_CR_SF_">'EHPAD_SF'!$E$121</definedName>
    <definedName name="CRFIHACPTEH__7351____ANTANM1\FINESS_ET">'EHPAD-AJ'!$D$129</definedName>
    <definedName name="CRFIHACPTEH__7351____ANTANM1\Id_CR_SF_">'EHPAD_SF'!$D$123</definedName>
    <definedName name="CRFIHACPTEH__7351____PRDANN0\FINESS_ET">'EHPAD-AJ'!$E$129</definedName>
    <definedName name="CRFIHACPTEH__7351____PRDANN0\Id_CR_SF_">'EHPAD_SF'!$E$123</definedName>
    <definedName name="CRFIHACPTEH__7351125_ANTANM1\FINESS_ET">'EHPAD-AJ'!$D$130</definedName>
    <definedName name="CRFIHACPTEH__7351125_ANTANM1\Id_CR_SF_">'EHPAD_SF'!$D$124</definedName>
    <definedName name="CRFIHACPTEH__7351125_PRDANN0\FINESS_ET">'EHPAD-AJ'!$E$130</definedName>
    <definedName name="CRFIHACPTEH__7351125_PRDANN0\Id_CR_SF_">'EHPAD_SF'!$E$124</definedName>
    <definedName name="CRFIHACPTEH__7352____ANTANM1\FINESS_ET">'EHPAD-AJ'!$D$131</definedName>
    <definedName name="CRFIHACPTEH__7352____ANTANM1\Id_CR_SF_">'EHPAD_SF'!$D$125</definedName>
    <definedName name="CRFIHACPTEH__7352____PRDANN0\FINESS_ET">'EHPAD-AJ'!$E$131</definedName>
    <definedName name="CRFIHACPTEH__7352____PRDANN0\Id_CR_SF_">'EHPAD_SF'!$E$125</definedName>
    <definedName name="CRFIHACPTEH__7353____ANTANM1\FINESS_ET">'EHPAD-AJ'!$D$135</definedName>
    <definedName name="CRFIHACPTEH__7353____ANTANM1\Id_CR_SF_">'EHPAD_SF'!$D$129</definedName>
    <definedName name="CRFIHACPTEH__7353____PRDANN0\FINESS_ET">'EHPAD-AJ'!$E$135</definedName>
    <definedName name="CRFIHACPTEH__7353____PRDANN0\Id_CR_SF_">'EHPAD_SF'!$E$129</definedName>
    <definedName name="CRFIHACPTEH__7358____ANTANM1\FINESS_ET">'EHPAD-AJ'!$D$137</definedName>
    <definedName name="CRFIHACPTEH__7358____ANTANM1\Id_CR_SF_">'EHPAD_SF'!$D$131</definedName>
    <definedName name="CRFIHACPTEH__7358____PRDANN0\FINESS_ET">'EHPAD-AJ'!$E$137</definedName>
    <definedName name="CRFIHACPTEH__7358____PRDANN0\Id_CR_SF_">'EHPAD_SF'!$E$131</definedName>
    <definedName name="CRFIHACPTEH__738_____ANTANM1\FINESS_ET">'EHPAD-AJ'!$D$138</definedName>
    <definedName name="CRFIHACPTEH__738_____ANTANM1\Id_CR_SF_">'EHPAD_SF'!$D$132</definedName>
    <definedName name="CRFIHACPTEH__738_____PRDANN0\FINESS_ET">'EHPAD-AJ'!$E$138</definedName>
    <definedName name="CRFIHACPTEH__738_____PRDANN0\Id_CR_SF_">'EHPAD_SF'!$E$132</definedName>
    <definedName name="CRFIHACPTEH__74______ANTANM1\FINESS_ET">'EHPAD-AJ'!$D$143</definedName>
    <definedName name="CRFIHACPTEH__74______ANTANM1\Id_CR_SF_">'EHPAD_SF'!$D$137</definedName>
    <definedName name="CRFIHACPTEH__74______PRDANN0\FINESS_ET">'EHPAD-AJ'!$E$143</definedName>
    <definedName name="CRFIHACPTEH__74______PRDANN0\Id_CR_SF_">'EHPAD_SF'!$E$137</definedName>
    <definedName name="CRFIHACPTEH__75______ANTANM1\FINESS_ET">'EHPAD-AJ'!$D$144</definedName>
    <definedName name="CRFIHACPTEH__75______ANTANM1\Id_CR_SF_">'EHPAD_SF'!$D$138</definedName>
    <definedName name="CRFIHACPTEH__75______PRDANN0\FINESS_ET">'EHPAD-AJ'!$E$144</definedName>
    <definedName name="CRFIHACPTEH__75______PRDANN0\Id_CR_SF_">'EHPAD_SF'!$E$138</definedName>
    <definedName name="CRFIHACPTEH__76______ANTANM1\FINESS_ET">'EHPAD-AJ'!$D$152</definedName>
    <definedName name="CRFIHACPTEH__76______ANTANM1\Id_CR_SF_">'EHPAD_SF'!$D$146</definedName>
    <definedName name="CRFIHACPTEH__76______PRDANN0\FINESS_ET">'EHPAD-AJ'!$E$152</definedName>
    <definedName name="CRFIHACPTEH__76______PRDANN0\Id_CR_SF_">'EHPAD_SF'!$E$146</definedName>
    <definedName name="CRFIHACPTEH__771_____ANTANM1\FINESS_ET">'EHPAD-AJ'!$D$153</definedName>
    <definedName name="CRFIHACPTEH__771_____ANTANM1\Id_CR_SF_">'EHPAD_SF'!$D$147</definedName>
    <definedName name="CRFIHACPTEH__771_____PRDANN0\FINESS_ET">'EHPAD-AJ'!$E$153</definedName>
    <definedName name="CRFIHACPTEH__771_____PRDANN0\Id_CR_SF_">'EHPAD_SF'!$E$147</definedName>
    <definedName name="CRFIHACPTEH__773_____ANTANM1\FINESS_ET">'EHPAD-AJ'!$D$154</definedName>
    <definedName name="CRFIHACPTEH__773_____ANTANM1\Id_CR_SF_">'EHPAD_SF'!$D$148</definedName>
    <definedName name="CRFIHACPTEH__773_____PRDANN0\FINESS_ET">'EHPAD-AJ'!$E$154</definedName>
    <definedName name="CRFIHACPTEH__773_____PRDANN0\Id_CR_SF_">'EHPAD_SF'!$E$148</definedName>
    <definedName name="CRFIHACPTEH__775_____ANTANM1\FINESS_ET">'EHPAD-AJ'!$D$155</definedName>
    <definedName name="CRFIHACPTEH__775_____ANTANM1\Id_CR_SF_">'EHPAD_SF'!$D$149</definedName>
    <definedName name="CRFIHACPTEH__775_____PRDANN0\FINESS_ET">'EHPAD-AJ'!$E$155</definedName>
    <definedName name="CRFIHACPTEH__775_____PRDANN0\Id_CR_SF_">'EHPAD_SF'!$E$149</definedName>
    <definedName name="CRFIHACPTEH__777_____ANTANM1\FINESS_ET">'EHPAD-AJ'!$D$156</definedName>
    <definedName name="CRFIHACPTEH__777_____ANTANM1\Id_CR_SF_">'EHPAD_SF'!$D$150</definedName>
    <definedName name="CRFIHACPTEH__777_____PRDANN0\FINESS_ET">'EHPAD-AJ'!$E$156</definedName>
    <definedName name="CRFIHACPTEH__777_____PRDANN0\Id_CR_SF_">'EHPAD_SF'!$E$150</definedName>
    <definedName name="CRFIHACPTEH__778_____ANTANM1\FINESS_ET">'EHPAD-AJ'!$D$157</definedName>
    <definedName name="CRFIHACPTEH__778_____ANTANM1\Id_CR_SF_">'EHPAD_SF'!$D$151</definedName>
    <definedName name="CRFIHACPTEH__778_____PRDANN0\FINESS_ET">'EHPAD-AJ'!$E$157</definedName>
    <definedName name="CRFIHACPTEH__778_____PRDANN0\Id_CR_SF_">'EHPAD_SF'!$E$151</definedName>
    <definedName name="CRFIHACPTEH__7811____ANTANM1\FINESS_ET">'EHPAD-AJ'!$D$158</definedName>
    <definedName name="CRFIHACPTEH__7811____ANTANM1\Id_CR_SF_">'EHPAD_SF'!$D$152</definedName>
    <definedName name="CRFIHACPTEH__7811____PRDANN0\FINESS_ET">'EHPAD-AJ'!$E$158</definedName>
    <definedName name="CRFIHACPTEH__7811____PRDANN0\Id_CR_SF_">'EHPAD_SF'!$E$152</definedName>
    <definedName name="CRFIHACPTEH__7815____ANTANM1\FINESS_ET">'EHPAD-AJ'!$D$159</definedName>
    <definedName name="CRFIHACPTEH__7815____ANTANM1\Id_CR_SF_">'EHPAD_SF'!$D$153</definedName>
    <definedName name="CRFIHACPTEH__7815____PRDANN0\FINESS_ET">'EHPAD-AJ'!$E$159</definedName>
    <definedName name="CRFIHACPTEH__7815____PRDANN0\Id_CR_SF_">'EHPAD_SF'!$E$153</definedName>
    <definedName name="CRFIHACPTEH__7816____ANTANM1\FINESS_ET">'EHPAD-AJ'!$D$160</definedName>
    <definedName name="CRFIHACPTEH__7816____ANTANM1\Id_CR_SF_">'EHPAD_SF'!$D$154</definedName>
    <definedName name="CRFIHACPTEH__7816____PRDANN0\FINESS_ET">'EHPAD-AJ'!$E$160</definedName>
    <definedName name="CRFIHACPTEH__7816____PRDANN0\Id_CR_SF_">'EHPAD_SF'!$E$154</definedName>
    <definedName name="CRFIHACPTEH__7817____ANTANM1\FINESS_ET">'EHPAD-AJ'!$D$161</definedName>
    <definedName name="CRFIHACPTEH__7817____ANTANM1\Id_CR_SF_">'EHPAD_SF'!$D$155</definedName>
    <definedName name="CRFIHACPTEH__7817____PRDANN0\FINESS_ET">'EHPAD-AJ'!$E$161</definedName>
    <definedName name="CRFIHACPTEH__7817____PRDANN0\Id_CR_SF_">'EHPAD_SF'!$E$155</definedName>
    <definedName name="CRFIHACPTEH__786_____ANTANM1\FINESS_ET">'EHPAD-AJ'!$D$162</definedName>
    <definedName name="CRFIHACPTEH__786_____ANTANM1\Id_CR_SF_">'EHPAD_SF'!$D$156</definedName>
    <definedName name="CRFIHACPTEH__786_____PRDANN0\FINESS_ET">'EHPAD-AJ'!$E$162</definedName>
    <definedName name="CRFIHACPTEH__786_____PRDANN0\Id_CR_SF_">'EHPAD_SF'!$E$156</definedName>
    <definedName name="CRFIHACPTEH__787_____ANTANM1\FINESS_ET">'EHPAD-AJ'!$D$163</definedName>
    <definedName name="CRFIHACPTEH__787_____ANTANM1\Id_CR_SF_">'EHPAD_SF'!$D$157</definedName>
    <definedName name="CRFIHACPTEH__787_____PRDANN0\FINESS_ET">'EHPAD-AJ'!$E$163</definedName>
    <definedName name="CRFIHACPTEH__787_____PRDANN0\Id_CR_SF_">'EHPAD_SF'!$E$157</definedName>
    <definedName name="CRFIHACPTEH__78741___ANTANM1\FINESS_ET">'EHPAD-AJ'!$D$164</definedName>
    <definedName name="CRFIHACPTEH__78741___ANTANM1\Id_CR_SF_">'EHPAD_SF'!$D$158</definedName>
    <definedName name="CRFIHACPTEH__78741___PRDANN0\FINESS_ET">'EHPAD-AJ'!$E$164</definedName>
    <definedName name="CRFIHACPTEH__78741___PRDANN0\Id_CR_SF_">'EHPAD_SF'!$E$158</definedName>
    <definedName name="CRFIHACPTEH__78742___ANTANM1\FINESS_ET">'EHPAD-AJ'!$D$165</definedName>
    <definedName name="CRFIHACPTEH__78742___ANTANM1\Id_CR_SF_">'EHPAD_SF'!$D$159</definedName>
    <definedName name="CRFIHACPTEH__78742___PRDANN0\FINESS_ET">'EHPAD-AJ'!$E$165</definedName>
    <definedName name="CRFIHACPTEH__78742___PRDANN0\Id_CR_SF_">'EHPAD_SF'!$E$159</definedName>
    <definedName name="CRFIHACPTEH__789_____ANTANM1\FINESS_ET">'EHPAD-AJ'!$D$166</definedName>
    <definedName name="CRFIHACPTEH__789_____ANTANM1\Id_CR_SF_">'EHPAD_SF'!$D$160</definedName>
    <definedName name="CRFIHACPTEH__789_____PRDANN0\FINESS_ET">'EHPAD-AJ'!$E$166</definedName>
    <definedName name="CRFIHACPTEH__789_____PRDANN0\Id_CR_SF_">'EHPAD_SF'!$E$160</definedName>
    <definedName name="CRFIHACPTEH__79______ANTANM1\FINESS_ET">'EHPAD-AJ'!$D$167</definedName>
    <definedName name="CRFIHACPTEH__79______ANTANM1\Id_CR_SF_">'EHPAD_SF'!$D$161</definedName>
    <definedName name="CRFIHACPTEH__79______PRDANN0\FINESS_ET">'EHPAD-AJ'!$E$167</definedName>
    <definedName name="CRFIHACPTEH__79______PRDANN0\Id_CR_SF_">'EHPAD_SF'!$E$161</definedName>
    <definedName name="CRFIHACPTEH__RANDEFI_ANTANM1\FINESS_ET">'EHPAD-AJ'!$D$172</definedName>
    <definedName name="CRFIHACPTEH__RANDEFI_ANTANM1\Id_CR_SF_">'EHPAD_SF'!$D$166</definedName>
    <definedName name="CRFIHACPTEH__RANDEFI_PRDANN0\FINESS_ET">'EHPAD-AJ'!$E$172</definedName>
    <definedName name="CRFIHACPTEH__RANDEFI_PRDANN0\Id_CR_SF_">'EHPAD_SF'!$E$166</definedName>
    <definedName name="CRFIHACPTEH__RANEXCEDANTANM1\FINESS_ET">'EHPAD-AJ'!$D$173</definedName>
    <definedName name="CRFIHACPTEH__RANEXCEDANTANM1\Id_CR_SF_">'EHPAD_SF'!$D$167</definedName>
    <definedName name="CRFIHACPTEH__RANEXCEDPRDANN0\FINESS_ET">'EHPAD-AJ'!$E$173</definedName>
    <definedName name="CRFIHACPTEH__RANEXCEDPRDANN0\Id_CR_SF_">'EHPAD_SF'!$E$167</definedName>
    <definedName name="CRFIHACPTEH__TOTCHA__ANTANM1\FINESS_ET">'EHPAD-AJ'!$D$119</definedName>
    <definedName name="CRFIHACPTEH__TOTCHA__PRDANN0\FINESS_ET">'EHPAD-AJ'!$E$119</definedName>
    <definedName name="CRFIHACPTEH__TOTPDT__ANTANM1\FINESS_ET">'EHPAD-AJ'!$D$168</definedName>
    <definedName name="CRFIHACPTEH__TOTPDT__PRDANN0\FINESS_ET">'EHPAD-AJ'!$E$168</definedName>
    <definedName name="CRFIHACPTES__60______ANTANM1\FINESS_ET">'EHPAD-AJ'!$H$27</definedName>
    <definedName name="CRFIHACPTES__60______ANTANM1\Id_CR_SF_">'EHPAD_SF'!$H$21</definedName>
    <definedName name="CRFIHACPTES__60______PRDANN0\FINESS_ET">'EHPAD-AJ'!$I$27</definedName>
    <definedName name="CRFIHACPTES__60______PRDANN0\Id_CR_SF_">'EHPAD_SF'!$I$21</definedName>
    <definedName name="CRFIHACPTES__602_____ANTANM1\FINESS_ET">'EHPAD-AJ'!$H$28</definedName>
    <definedName name="CRFIHACPTES__602_____ANTANM1\Id_CR_SF_">'EHPAD_SF'!$H$22</definedName>
    <definedName name="CRFIHACPTES__602_____PRDANN0\FINESS_ET">'EHPAD-AJ'!$I$28</definedName>
    <definedName name="CRFIHACPTES__602_____PRDANN0\Id_CR_SF_">'EHPAD_SF'!$I$22</definedName>
    <definedName name="CRFIHACPTES__6021____ANTANM1\FINESS_ET">'EHPAD-AJ'!$H$29</definedName>
    <definedName name="CRFIHACPTES__6021____ANTANM1\Id_CR_SF_">'EHPAD_SF'!$H$23</definedName>
    <definedName name="CRFIHACPTES__6021____PRDANN0\FINESS_ET">'EHPAD-AJ'!$I$29</definedName>
    <definedName name="CRFIHACPTES__6021____PRDANN0\Id_CR_SF_">'EHPAD_SF'!$I$23</definedName>
    <definedName name="CRFIHACPTES__603_____ANTANM1\FINESS_ET">'EHPAD-AJ'!$H$37</definedName>
    <definedName name="CRFIHACPTES__603_____ANTANM1\Id_CR_SF_">'EHPAD_SF'!$H$31</definedName>
    <definedName name="CRFIHACPTES__603_____PRDANN0\FINESS_ET">'EHPAD-AJ'!$I$37</definedName>
    <definedName name="CRFIHACPTES__603_____PRDANN0\Id_CR_SF_">'EHPAD_SF'!$I$31</definedName>
    <definedName name="CRFIHACPTES__60321___ANTANM1\FINESS_ET">'EHPAD-AJ'!$H$38</definedName>
    <definedName name="CRFIHACPTES__60321___ANTANM1\Id_CR_SF_">'EHPAD_SF'!$H$32</definedName>
    <definedName name="CRFIHACPTES__60321___PRDANN0\FINESS_ET">'EHPAD-AJ'!$I$38</definedName>
    <definedName name="CRFIHACPTES__60321___PRDANN0\Id_CR_SF_">'EHPAD_SF'!$I$32</definedName>
    <definedName name="CRFIHACPTES__603P____ANTANM1\FINESS_ET">'EHPAD-AJ'!$H$145</definedName>
    <definedName name="CRFIHACPTES__603P____ANTANM1\Id_CR_SF_">'EHPAD_SF'!$H$139</definedName>
    <definedName name="CRFIHACPTES__603P____PRDANN0\FINESS_ET">'EHPAD-AJ'!$I$145</definedName>
    <definedName name="CRFIHACPTES__603P____PRDANN0\Id_CR_SF_">'EHPAD_SF'!$I$139</definedName>
    <definedName name="CRFIHACPTES__606_____ANTANM1\FINESS_ET">'EHPAD-AJ'!$H$46</definedName>
    <definedName name="CRFIHACPTES__606_____ANTANM1\Id_CR_SF_">'EHPAD_SF'!$H$40</definedName>
    <definedName name="CRFIHACPTES__606_____PRDANN0\FINESS_ET">'EHPAD-AJ'!$I$46</definedName>
    <definedName name="CRFIHACPTES__606_____PRDANN0\Id_CR_SF_">'EHPAD_SF'!$I$40</definedName>
    <definedName name="CRFIHACPTES__6066____ANTANM1\FINESS_ET">'EHPAD-AJ'!$H$54</definedName>
    <definedName name="CRFIHACPTES__6066____ANTANM1\Id_CR_SF_">'EHPAD_SF'!$H$48</definedName>
    <definedName name="CRFIHACPTES__6066____PRDANN0\FINESS_ET">'EHPAD-AJ'!$I$54</definedName>
    <definedName name="CRFIHACPTES__6066____PRDANN0\Id_CR_SF_">'EHPAD_SF'!$I$48</definedName>
    <definedName name="CRFIHACPTES__609_19__ANTANM1\FINESS_ET">'EHPAD-AJ'!$H$146</definedName>
    <definedName name="CRFIHACPTES__609_19__ANTANM1\Id_CR_SF_">'EHPAD_SF'!$H$140</definedName>
    <definedName name="CRFIHACPTES__609_19__PRDANN0\FINESS_ET">'EHPAD-AJ'!$I$146</definedName>
    <definedName name="CRFIHACPTES__609_19__PRDANN0\Id_CR_SF_">'EHPAD_SF'!$I$140</definedName>
    <definedName name="CRFIHACPTES__61______ANTANM1\FINESS_ET">'EHPAD-AJ'!$H$59</definedName>
    <definedName name="CRFIHACPTES__61______ANTANM1\Id_CR_SF_">'EHPAD_SF'!$H$53</definedName>
    <definedName name="CRFIHACPTES__61______PRDANN0\FINESS_ET">'EHPAD-AJ'!$I$59</definedName>
    <definedName name="CRFIHACPTES__61______PRDANN0\Id_CR_SF_">'EHPAD_SF'!$I$53</definedName>
    <definedName name="CRFIHACPTES__6111____ANTANM1\FINESS_ET">'EHPAD-AJ'!$H$60</definedName>
    <definedName name="CRFIHACPTES__6111____ANTANM1\Id_CR_SF_">'EHPAD_SF'!$H$54</definedName>
    <definedName name="CRFIHACPTES__6111____PRDANN0\FINESS_ET">'EHPAD-AJ'!$I$60</definedName>
    <definedName name="CRFIHACPTES__6111____PRDANN0\Id_CR_SF_">'EHPAD_SF'!$I$54</definedName>
    <definedName name="CRFIHACPTES__61121___ANTANM1\FINESS_ET">'EHPAD-AJ'!$H$61</definedName>
    <definedName name="CRFIHACPTES__61121___ANTANM1\Id_CR_SF_">'EHPAD_SF'!$H$55</definedName>
    <definedName name="CRFIHACPTES__61121___PRDANN0\FINESS_ET">'EHPAD-AJ'!$I$61</definedName>
    <definedName name="CRFIHACPTES__61121___PRDANN0\Id_CR_SF_">'EHPAD_SF'!$I$55</definedName>
    <definedName name="CRFIHACPTES__61357___ANTANM1\FINESS_ET">'EHPAD-AJ'!$H$62</definedName>
    <definedName name="CRFIHACPTES__61357___ANTANM1\Id_CR_SF_">'EHPAD_SF'!$H$56</definedName>
    <definedName name="CRFIHACPTES__61357___PRDANN0\FINESS_ET">'EHPAD-AJ'!$I$62</definedName>
    <definedName name="CRFIHACPTES__61357___PRDANN0\Id_CR_SF_">'EHPAD_SF'!$I$56</definedName>
    <definedName name="CRFIHACPTES__61551___ANTANM1\FINESS_ET">'EHPAD-AJ'!$H$63</definedName>
    <definedName name="CRFIHACPTES__61551___ANTANM1\Id_CR_SF_">'EHPAD_SF'!$H$57</definedName>
    <definedName name="CRFIHACPTES__61551___PRDANN0\FINESS_ET">'EHPAD-AJ'!$I$63</definedName>
    <definedName name="CRFIHACPTES__61551___PRDANN0\Id_CR_SF_">'EHPAD_SF'!$I$57</definedName>
    <definedName name="CRFIHACPTES__61562___ANTANM1\FINESS_ET">'EHPAD-AJ'!$H$64</definedName>
    <definedName name="CRFIHACPTES__61562___ANTANM1\Id_CR_SF_">'EHPAD_SF'!$H$58</definedName>
    <definedName name="CRFIHACPTES__61562___PRDANN0\FINESS_ET">'EHPAD-AJ'!$I$64</definedName>
    <definedName name="CRFIHACPTES__61562___PRDANN0\Id_CR_SF_">'EHPAD_SF'!$I$58</definedName>
    <definedName name="CRFIHACPTES__61681___ANTANM1\FINESS_ET">'EHPAD-AJ'!$H$65</definedName>
    <definedName name="CRFIHACPTES__61681___ANTANM1\Id_CR_SF_">'EHPAD_SF'!$H$59</definedName>
    <definedName name="CRFIHACPTES__61681___PRDANN0\FINESS_ET">'EHPAD-AJ'!$I$65</definedName>
    <definedName name="CRFIHACPTES__61681___PRDANN0\Id_CR_SF_">'EHPAD_SF'!$I$59</definedName>
    <definedName name="CRFIHACPTES__62______ANTANM1\FINESS_ET">'EHPAD-AJ'!$H$66</definedName>
    <definedName name="CRFIHACPTES__62______ANTANM1\Id_CR_SF_">'EHPAD_SF'!$H$60</definedName>
    <definedName name="CRFIHACPTES__62______PRDANN0\FINESS_ET">'EHPAD-AJ'!$I$66</definedName>
    <definedName name="CRFIHACPTES__62______PRDANN0\Id_CR_SF_">'EHPAD_SF'!$I$60</definedName>
    <definedName name="CRFIHACPTES__621_____ANTANM1\FINESS_ET">'EHPAD-AJ'!$H$67</definedName>
    <definedName name="CRFIHACPTES__621_____ANTANM1\Id_CR_SF_">'EHPAD_SF'!$H$61</definedName>
    <definedName name="CRFIHACPTES__621_____PRDANN0\FINESS_ET">'EHPAD-AJ'!$I$67</definedName>
    <definedName name="CRFIHACPTES__621_____PRDANN0\Id_CR_SF_">'EHPAD_SF'!$I$61</definedName>
    <definedName name="CRFIHACPTES__62113___ANTANM1\FINESS_ET">'EHPAD-AJ'!$H$68</definedName>
    <definedName name="CRFIHACPTES__62113___ANTANM1\Id_CR_SF_">'EHPAD_SF'!$H$62</definedName>
    <definedName name="CRFIHACPTES__62113___PRDANN0\FINESS_ET">'EHPAD-AJ'!$I$68</definedName>
    <definedName name="CRFIHACPTES__62113___PRDANN0\Id_CR_SF_">'EHPAD_SF'!$I$62</definedName>
    <definedName name="CRFIHACPTES__6223____ANTANM1\FINESS_ET">'EHPAD-AJ'!$H$69</definedName>
    <definedName name="CRFIHACPTES__6223____ANTANM1\Id_CR_SF_">'EHPAD_SF'!$H$63</definedName>
    <definedName name="CRFIHACPTES__6223____PRDANN0\FINESS_ET">'EHPAD-AJ'!$I$69</definedName>
    <definedName name="CRFIHACPTES__6223____PRDANN0\Id_CR_SF_">'EHPAD_SF'!$I$63</definedName>
    <definedName name="CRFIHACPTES__62421___ANTANM1\FINESS_ET">'EHPAD-AJ'!$H$71</definedName>
    <definedName name="CRFIHACPTES__62421___ANTANM1\Id_CR_SF_">'EHPAD_SF'!$H$65</definedName>
    <definedName name="CRFIHACPTES__62421___PRDANN0\FINESS_ET">'EHPAD-AJ'!$I$71</definedName>
    <definedName name="CRFIHACPTES__62421___PRDANN0\Id_CR_SF_">'EHPAD_SF'!$I$65</definedName>
    <definedName name="CRFIHACPTES__6288____ANTANM1\FINESS_ET">'EHPAD-AJ'!$H$79</definedName>
    <definedName name="CRFIHACPTES__6288____ANTANM1\Id_CR_SF_">'EHPAD_SF'!$H$73</definedName>
    <definedName name="CRFIHACPTES__6288____PRDANN0\FINESS_ET">'EHPAD-AJ'!$I$79</definedName>
    <definedName name="CRFIHACPTES__6288____PRDANN0\Id_CR_SF_">'EHPAD_SF'!$I$73</definedName>
    <definedName name="CRFIHACPTES__631_____ANTANM1\FINESS_ET">'EHPAD-AJ'!$H$80</definedName>
    <definedName name="CRFIHACPTES__631_____ANTANM1\Id_CR_SF_">'EHPAD_SF'!$H$74</definedName>
    <definedName name="CRFIHACPTES__631_____PRDANN0\FINESS_ET">'EHPAD-AJ'!$I$80</definedName>
    <definedName name="CRFIHACPTES__631_____PRDANN0\Id_CR_SF_">'EHPAD_SF'!$I$74</definedName>
    <definedName name="CRFIHACPTES__631AS___ANTANM1\FINESS_ET">'EHPAD-AJ'!$H$86</definedName>
    <definedName name="CRFIHACPTES__631AS___ANTANM1\Id_CR_SF_">'EHPAD_SF'!$H$80</definedName>
    <definedName name="CRFIHACPTES__631AS___PRDANN0\FINESS_ET">'EHPAD-AJ'!$I$86</definedName>
    <definedName name="CRFIHACPTES__631AS___PRDANN0\Id_CR_SF_">'EHPAD_SF'!$I$80</definedName>
    <definedName name="CRFIHACPTES__633_____ANTANM1\FINESS_ET">'EHPAD-AJ'!$H$87</definedName>
    <definedName name="CRFIHACPTES__633_____ANTANM1\Id_CR_SF_">'EHPAD_SF'!$H$81</definedName>
    <definedName name="CRFIHACPTES__633_____PRDANN0\FINESS_ET">'EHPAD-AJ'!$I$87</definedName>
    <definedName name="CRFIHACPTES__633_____PRDANN0\Id_CR_SF_">'EHPAD_SF'!$I$81</definedName>
    <definedName name="CRFIHACPTES__633AS___ANTANM1\FINESS_ET">'EHPAD-AJ'!$H$93</definedName>
    <definedName name="CRFIHACPTES__633AS___ANTANM1\Id_CR_SF_">'EHPAD_SF'!$H$87</definedName>
    <definedName name="CRFIHACPTES__633AS___PRDANN0\FINESS_ET">'EHPAD-AJ'!$I$93</definedName>
    <definedName name="CRFIHACPTES__633AS___PRDANN0\Id_CR_SF_">'EHPAD_SF'!$I$87</definedName>
    <definedName name="CRFIHACPTES__64______ANTANM1\FINESS_ET">'EHPAD-AJ'!$H$98</definedName>
    <definedName name="CRFIHACPTES__64______ANTANM1\Id_CR_SF_">'EHPAD_SF'!$H$92</definedName>
    <definedName name="CRFIHACPTES__64______PRDANN0\FINESS_ET">'EHPAD-AJ'!$I$98</definedName>
    <definedName name="CRFIHACPTES__64______PRDANN0\Id_CR_SF_">'EHPAD_SF'!$I$92</definedName>
    <definedName name="CRFIHACPTES__6419_29_ANTANM1\FINESS_ET">'EHPAD-AJ'!$H$147</definedName>
    <definedName name="CRFIHACPTES__6419_29_ANTANM1\Id_CR_SF_">'EHPAD_SF'!$H$141</definedName>
    <definedName name="CRFIHACPTES__6419_29_PRDANN0\FINESS_ET">'EHPAD-AJ'!$I$147</definedName>
    <definedName name="CRFIHACPTES__6419_29_PRDANN0\Id_CR_SF_">'EHPAD_SF'!$I$141</definedName>
    <definedName name="CRFIHACPTES__6459_69_ANTANM1\FINESS_ET">'EHPAD-AJ'!$H$148</definedName>
    <definedName name="CRFIHACPTES__6459_69_ANTANM1\Id_CR_SF_">'EHPAD_SF'!$H$142</definedName>
    <definedName name="CRFIHACPTES__6459_69_PRDANN0\FINESS_ET">'EHPAD-AJ'!$I$148</definedName>
    <definedName name="CRFIHACPTES__6459_69_PRDANN0\Id_CR_SF_">'EHPAD_SF'!$I$142</definedName>
    <definedName name="CRFIHACPTES__6489____ANTANM1\FINESS_ET">'EHPAD-AJ'!$H$149</definedName>
    <definedName name="CRFIHACPTES__6489____ANTANM1\Id_CR_SF_">'EHPAD_SF'!$H$143</definedName>
    <definedName name="CRFIHACPTES__6489____PRDANN0\FINESS_ET">'EHPAD-AJ'!$I$149</definedName>
    <definedName name="CRFIHACPTES__6489____PRDANN0\Id_CR_SF_">'EHPAD_SF'!$I$143</definedName>
    <definedName name="CRFIHACPTES__64AS____ANTANM1\FINESS_ET">'EHPAD-AJ'!$H$104</definedName>
    <definedName name="CRFIHACPTES__64AS____ANTANM1\Id_CR_SF_">'EHPAD_SF'!$H$98</definedName>
    <definedName name="CRFIHACPTES__64AS____PRDANN0\FINESS_ET">'EHPAD-AJ'!$I$104</definedName>
    <definedName name="CRFIHACPTES__64AS____PRDANN0\Id_CR_SF_">'EHPAD_SF'!$I$98</definedName>
    <definedName name="CRFIHACPTES__64ASH___ANTANM1\FINESS_ET">'EHPAD-AJ'!$H$101</definedName>
    <definedName name="CRFIHACPTES__64ASH___ANTANM1\Id_CR_SF_">'EHPAD_SF'!$H$95</definedName>
    <definedName name="CRFIHACPTES__64ASH___PRDANN0\FINESS_ET">'EHPAD-AJ'!$I$101</definedName>
    <definedName name="CRFIHACPTES__64ASH___PRDANN0\Id_CR_SF_">'EHPAD_SF'!$I$95</definedName>
    <definedName name="CRFIHACPTES__6611____ANTANM1\FINESS_ET">'EHPAD-AJ'!$H$107</definedName>
    <definedName name="CRFIHACPTES__6611____ANTANM1\Id_CR_SF_">'EHPAD_SF'!$H$101</definedName>
    <definedName name="CRFIHACPTES__6611____PRDANN0\FINESS_ET">'EHPAD-AJ'!$I$107</definedName>
    <definedName name="CRFIHACPTES__6611____PRDANN0\Id_CR_SF_">'EHPAD_SF'!$I$101</definedName>
    <definedName name="CRFIHACPTES__6611P___ANTANM1\FINESS_ET">'EHPAD-AJ'!$H$150</definedName>
    <definedName name="CRFIHACPTES__6611P___ANTANM1\Id_CR_SF_">'EHPAD_SF'!$H$144</definedName>
    <definedName name="CRFIHACPTES__6611P___PRDANN0\FINESS_ET">'EHPAD-AJ'!$I$150</definedName>
    <definedName name="CRFIHACPTES__6611P___PRDANN0\Id_CR_SF_">'EHPAD_SF'!$I$144</definedName>
    <definedName name="CRFIHACPTES__67______ANTANM1\FINESS_ET">'EHPAD-AJ'!$H$108</definedName>
    <definedName name="CRFIHACPTES__67______ANTANM1\Id_CR_SF_">'EHPAD_SF'!$H$102</definedName>
    <definedName name="CRFIHACPTES__67______PRDANN0\FINESS_ET">'EHPAD-AJ'!$I$108</definedName>
    <definedName name="CRFIHACPTES__67______PRDANN0\Id_CR_SF_">'EHPAD_SF'!$I$102</definedName>
    <definedName name="CRFIHACPTES__6811____ANTANM1\FINESS_ET">'EHPAD-AJ'!$H$109</definedName>
    <definedName name="CRFIHACPTES__6811____ANTANM1\Id_CR_SF_">'EHPAD_SF'!$H$103</definedName>
    <definedName name="CRFIHACPTES__6811____PRDANN0\FINESS_ET">'EHPAD-AJ'!$I$109</definedName>
    <definedName name="CRFIHACPTES__6811____PRDANN0\Id_CR_SF_">'EHPAD_SF'!$I$103</definedName>
    <definedName name="CRFIHACPTES__6812____ANTANM1\FINESS_ET">'EHPAD-AJ'!$H$110</definedName>
    <definedName name="CRFIHACPTES__6812____ANTANM1\Id_CR_SF_">'EHPAD_SF'!$H$104</definedName>
    <definedName name="CRFIHACPTES__6812____PRDANN0\FINESS_ET">'EHPAD-AJ'!$I$110</definedName>
    <definedName name="CRFIHACPTES__6812____PRDANN0\Id_CR_SF_">'EHPAD_SF'!$I$104</definedName>
    <definedName name="CRFIHACPTES__6815____ANTANM1\FINESS_ET">'EHPAD-AJ'!$H$111</definedName>
    <definedName name="CRFIHACPTES__6815____ANTANM1\Id_CR_SF_">'EHPAD_SF'!$H$105</definedName>
    <definedName name="CRFIHACPTES__6815____PRDANN0\FINESS_ET">'EHPAD-AJ'!$I$111</definedName>
    <definedName name="CRFIHACPTES__6815____PRDANN0\Id_CR_SF_">'EHPAD_SF'!$I$105</definedName>
    <definedName name="CRFIHACPTES__6816____ANTANM1\FINESS_ET">'EHPAD-AJ'!$H$112</definedName>
    <definedName name="CRFIHACPTES__6816____ANTANM1\Id_CR_SF_">'EHPAD_SF'!$H$106</definedName>
    <definedName name="CRFIHACPTES__6816____PRDANN0\FINESS_ET">'EHPAD-AJ'!$I$112</definedName>
    <definedName name="CRFIHACPTES__6816____PRDANN0\Id_CR_SF_">'EHPAD_SF'!$I$106</definedName>
    <definedName name="CRFIHACPTES__6817____ANTANM1\FINESS_ET">'EHPAD-AJ'!$H$113</definedName>
    <definedName name="CRFIHACPTES__6817____ANTANM1\Id_CR_SF_">'EHPAD_SF'!$H$107</definedName>
    <definedName name="CRFIHACPTES__6817____PRDANN0\FINESS_ET">'EHPAD-AJ'!$I$113</definedName>
    <definedName name="CRFIHACPTES__6817____PRDANN0\Id_CR_SF_">'EHPAD_SF'!$I$107</definedName>
    <definedName name="CRFIHACPTES__686_____ANTANM1\FINESS_ET">'EHPAD-AJ'!$H$114</definedName>
    <definedName name="CRFIHACPTES__686_____ANTANM1\Id_CR_SF_">'EHPAD_SF'!$H$108</definedName>
    <definedName name="CRFIHACPTES__686_____PRDANN0\FINESS_ET">'EHPAD-AJ'!$I$114</definedName>
    <definedName name="CRFIHACPTES__686_____PRDANN0\Id_CR_SF_">'EHPAD_SF'!$I$108</definedName>
    <definedName name="CRFIHACPTES__687_____ANTANM1\FINESS_ET">'EHPAD-AJ'!$H$115</definedName>
    <definedName name="CRFIHACPTES__687_____ANTANM1\Id_CR_SF_">'EHPAD_SF'!$H$109</definedName>
    <definedName name="CRFIHACPTES__687_____PRDANN0\FINESS_ET">'EHPAD-AJ'!$I$115</definedName>
    <definedName name="CRFIHACPTES__687_____PRDANN0\Id_CR_SF_">'EHPAD_SF'!$I$109</definedName>
    <definedName name="CRFIHACPTES__68741___ANTANM1\FINESS_ET">'EHPAD-AJ'!$H$116</definedName>
    <definedName name="CRFIHACPTES__68741___ANTANM1\Id_CR_SF_">'EHPAD_SF'!$H$110</definedName>
    <definedName name="CRFIHACPTES__68741___PRDANN0\FINESS_ET">'EHPAD-AJ'!$I$116</definedName>
    <definedName name="CRFIHACPTES__68741___PRDANN0\Id_CR_SF_">'EHPAD_SF'!$I$110</definedName>
    <definedName name="CRFIHACPTES__68742___ANTANM1\FINESS_ET">'EHPAD-AJ'!$H$117</definedName>
    <definedName name="CRFIHACPTES__68742___ANTANM1\Id_CR_SF_">'EHPAD_SF'!$H$111</definedName>
    <definedName name="CRFIHACPTES__68742___PRDANN0\FINESS_ET">'EHPAD-AJ'!$I$117</definedName>
    <definedName name="CRFIHACPTES__68742___PRDANN0\Id_CR_SF_">'EHPAD_SF'!$I$111</definedName>
    <definedName name="CRFIHACPTES__689_____ANTANM1\FINESS_ET">'EHPAD-AJ'!$H$118</definedName>
    <definedName name="CRFIHACPTES__689_____ANTANM1\Id_CR_SF_">'EHPAD_SF'!$H$112</definedName>
    <definedName name="CRFIHACPTES__689_____PRDANN0\FINESS_ET">'EHPAD-AJ'!$I$118</definedName>
    <definedName name="CRFIHACPTES__689_____PRDANN0\Id_CR_SF_">'EHPAD_SF'!$I$112</definedName>
    <definedName name="CRFIHACPTES__70______ANTANM1\FINESS_ET">'EHPAD-AJ'!$H$140</definedName>
    <definedName name="CRFIHACPTES__70______ANTANM1\Id_CR_SF_">'EHPAD_SF'!$H$134</definedName>
    <definedName name="CRFIHACPTES__70______PRDANN0\FINESS_ET">'EHPAD-AJ'!$I$140</definedName>
    <definedName name="CRFIHACPTES__70______PRDANN0\Id_CR_SF_">'EHPAD_SF'!$I$134</definedName>
    <definedName name="CRFIHACPTES__709_____ANTANM1\FINESS_ET">'EHPAD-AJ'!$H$55</definedName>
    <definedName name="CRFIHACPTES__709_____ANTANM1\Id_CR_SF_">'EHPAD_SF'!$H$49</definedName>
    <definedName name="CRFIHACPTES__709_____PRDANN0\FINESS_ET">'EHPAD-AJ'!$I$55</definedName>
    <definedName name="CRFIHACPTES__709_____PRDANN0\Id_CR_SF_">'EHPAD_SF'!$I$49</definedName>
    <definedName name="CRFIHACPTES__71______ANTANM1\FINESS_ET">'EHPAD-AJ'!$H$141</definedName>
    <definedName name="CRFIHACPTES__71______ANTANM1\Id_CR_SF_">'EHPAD_SF'!$H$135</definedName>
    <definedName name="CRFIHACPTES__71______PRDANN0\FINESS_ET">'EHPAD-AJ'!$I$141</definedName>
    <definedName name="CRFIHACPTES__71______PRDANN0\Id_CR_SF_">'EHPAD_SF'!$I$135</definedName>
    <definedName name="CRFIHACPTES__713_____ANTANM1\FINESS_ET">'EHPAD-AJ'!$H$56</definedName>
    <definedName name="CRFIHACPTES__713_____ANTANM1\Id_CR_SF_">'EHPAD_SF'!$H$50</definedName>
    <definedName name="CRFIHACPTES__713_____PRDANN0\FINESS_ET">'EHPAD-AJ'!$I$56</definedName>
    <definedName name="CRFIHACPTES__713_____PRDANN0\Id_CR_SF_">'EHPAD_SF'!$I$50</definedName>
    <definedName name="CRFIHACPTES__72______ANTANM1\FINESS_ET">'EHPAD-AJ'!$H$142</definedName>
    <definedName name="CRFIHACPTES__72______ANTANM1\Id_CR_SF_">'EHPAD_SF'!$H$136</definedName>
    <definedName name="CRFIHACPTES__72______PRDANN0\FINESS_ET">'EHPAD-AJ'!$I$142</definedName>
    <definedName name="CRFIHACPTES__72______PRDANN0\Id_CR_SF_">'EHPAD_SF'!$I$136</definedName>
    <definedName name="CRFIHACPTES__732_____ANTANM1\FINESS_ET">'EHPAD-AJ'!$H$127</definedName>
    <definedName name="CRFIHACPTES__732_____ANTANM1\Id_CR_SF_">'EHPAD_SF'!$H$121</definedName>
    <definedName name="CRFIHACPTES__732_____PRDANN0\FINESS_ET">'EHPAD-AJ'!$I$127</definedName>
    <definedName name="CRFIHACPTES__732_____PRDANN0\Id_CR_SF_">'EHPAD_SF'!$I$121</definedName>
    <definedName name="CRFIHACPTES__7351____ANTANM1\FINESS_ET">'EHPAD-AJ'!$H$129</definedName>
    <definedName name="CRFIHACPTES__7351____ANTANM1\Id_CR_SF_">'EHPAD_SF'!$H$123</definedName>
    <definedName name="CRFIHACPTES__7351____PRDANN0\FINESS_ET">'EHPAD-AJ'!$I$129</definedName>
    <definedName name="CRFIHACPTES__7351____PRDANN0\Id_CR_SF_">'EHPAD_SF'!$I$123</definedName>
    <definedName name="CRFIHACPTES__7351125_ANTANM1\FINESS_ET">'EHPAD-AJ'!$H$130</definedName>
    <definedName name="CRFIHACPTES__7351125_ANTANM1\Id_CR_SF_">'EHPAD_SF'!$H$124</definedName>
    <definedName name="CRFIHACPTES__7351125_PRDANN0\FINESS_ET">'EHPAD-AJ'!$I$130</definedName>
    <definedName name="CRFIHACPTES__7351125_PRDANN0\Id_CR_SF_">'EHPAD_SF'!$I$124</definedName>
    <definedName name="CRFIHACPTES__7352____ANTANM1\FINESS_ET">'EHPAD-AJ'!$H$131</definedName>
    <definedName name="CRFIHACPTES__7352____ANTANM1\Id_CR_SF_">'EHPAD_SF'!$H$125</definedName>
    <definedName name="CRFIHACPTES__7352____PRDANN0\FINESS_ET">'EHPAD-AJ'!$I$131</definedName>
    <definedName name="CRFIHACPTES__7352____PRDANN0\Id_CR_SF_">'EHPAD_SF'!$I$125</definedName>
    <definedName name="CRFIHACPTES__7353____ANTANM1\FINESS_ET">'EHPAD-AJ'!$H$135</definedName>
    <definedName name="CRFIHACPTES__7353____ANTANM1\Id_CR_SF_">'EHPAD_SF'!$H$129</definedName>
    <definedName name="CRFIHACPTES__7353____PRDANN0\FINESS_ET">'EHPAD-AJ'!$I$135</definedName>
    <definedName name="CRFIHACPTES__7353____PRDANN0\Id_CR_SF_">'EHPAD_SF'!$I$129</definedName>
    <definedName name="CRFIHACPTES__7358____ANTANM1\FINESS_ET">'EHPAD-AJ'!$H$137</definedName>
    <definedName name="CRFIHACPTES__7358____ANTANM1\Id_CR_SF_">'EHPAD_SF'!$H$131</definedName>
    <definedName name="CRFIHACPTES__7358____PRDANN0\FINESS_ET">'EHPAD-AJ'!$I$137</definedName>
    <definedName name="CRFIHACPTES__7358____PRDANN0\Id_CR_SF_">'EHPAD_SF'!$I$131</definedName>
    <definedName name="CRFIHACPTES__738_____ANTANM1\FINESS_ET">'EHPAD-AJ'!$H$138</definedName>
    <definedName name="CRFIHACPTES__738_____ANTANM1\Id_CR_SF_">'EHPAD_SF'!$H$132</definedName>
    <definedName name="CRFIHACPTES__738_____PRDANN0\FINESS_ET">'EHPAD-AJ'!$I$138</definedName>
    <definedName name="CRFIHACPTES__738_____PRDANN0\Id_CR_SF_">'EHPAD_SF'!$I$132</definedName>
    <definedName name="CRFIHACPTES__74______ANTANM1\FINESS_ET">'EHPAD-AJ'!$H$143</definedName>
    <definedName name="CRFIHACPTES__74______ANTANM1\Id_CR_SF_">'EHPAD_SF'!$H$137</definedName>
    <definedName name="CRFIHACPTES__74______PRDANN0\FINESS_ET">'EHPAD-AJ'!$I$143</definedName>
    <definedName name="CRFIHACPTES__74______PRDANN0\Id_CR_SF_">'EHPAD_SF'!$I$137</definedName>
    <definedName name="CRFIHACPTES__75______ANTANM1\FINESS_ET">'EHPAD-AJ'!$H$144</definedName>
    <definedName name="CRFIHACPTES__75______ANTANM1\Id_CR_SF_">'EHPAD_SF'!$H$138</definedName>
    <definedName name="CRFIHACPTES__75______PRDANN0\FINESS_ET">'EHPAD-AJ'!$I$144</definedName>
    <definedName name="CRFIHACPTES__75______PRDANN0\Id_CR_SF_">'EHPAD_SF'!$I$138</definedName>
    <definedName name="CRFIHACPTES__76______ANTANM1\FINESS_ET">'EHPAD-AJ'!$H$152</definedName>
    <definedName name="CRFIHACPTES__76______ANTANM1\Id_CR_SF_">'EHPAD_SF'!$H$146</definedName>
    <definedName name="CRFIHACPTES__76______PRDANN0\FINESS_ET">'EHPAD-AJ'!$I$152</definedName>
    <definedName name="CRFIHACPTES__76______PRDANN0\Id_CR_SF_">'EHPAD_SF'!$I$146</definedName>
    <definedName name="CRFIHACPTES__771_____ANTANM1\FINESS_ET">'EHPAD-AJ'!$H$153</definedName>
    <definedName name="CRFIHACPTES__771_____ANTANM1\Id_CR_SF_">'EHPAD_SF'!$H$147</definedName>
    <definedName name="CRFIHACPTES__771_____PRDANN0\FINESS_ET">'EHPAD-AJ'!$I$153</definedName>
    <definedName name="CRFIHACPTES__771_____PRDANN0\Id_CR_SF_">'EHPAD_SF'!$I$147</definedName>
    <definedName name="CRFIHACPTES__773_____ANTANM1\FINESS_ET">'EHPAD-AJ'!$H$154</definedName>
    <definedName name="CRFIHACPTES__773_____ANTANM1\Id_CR_SF_">'EHPAD_SF'!$H$148</definedName>
    <definedName name="CRFIHACPTES__773_____PRDANN0\FINESS_ET">'EHPAD-AJ'!$I$154</definedName>
    <definedName name="CRFIHACPTES__773_____PRDANN0\Id_CR_SF_">'EHPAD_SF'!$I$148</definedName>
    <definedName name="CRFIHACPTES__775_____ANTANM1\FINESS_ET">'EHPAD-AJ'!$H$155</definedName>
    <definedName name="CRFIHACPTES__775_____ANTANM1\Id_CR_SF_">'EHPAD_SF'!$H$149</definedName>
    <definedName name="CRFIHACPTES__775_____PRDANN0\FINESS_ET">'EHPAD-AJ'!$I$155</definedName>
    <definedName name="CRFIHACPTES__775_____PRDANN0\Id_CR_SF_">'EHPAD_SF'!$I$149</definedName>
    <definedName name="CRFIHACPTES__777_____ANTANM1\FINESS_ET">'EHPAD-AJ'!$H$156</definedName>
    <definedName name="CRFIHACPTES__777_____ANTANM1\Id_CR_SF_">'EHPAD_SF'!$H$150</definedName>
    <definedName name="CRFIHACPTES__777_____PRDANN0\FINESS_ET">'EHPAD-AJ'!$I$156</definedName>
    <definedName name="CRFIHACPTES__777_____PRDANN0\Id_CR_SF_">'EHPAD_SF'!$I$150</definedName>
    <definedName name="CRFIHACPTES__778_____ANTANM1\FINESS_ET">'EHPAD-AJ'!$H$157</definedName>
    <definedName name="CRFIHACPTES__778_____ANTANM1\Id_CR_SF_">'EHPAD_SF'!$H$151</definedName>
    <definedName name="CRFIHACPTES__778_____PRDANN0\FINESS_ET">'EHPAD-AJ'!$I$157</definedName>
    <definedName name="CRFIHACPTES__778_____PRDANN0\Id_CR_SF_">'EHPAD_SF'!$I$151</definedName>
    <definedName name="CRFIHACPTES__7811____ANTANM1\FINESS_ET">'EHPAD-AJ'!$H$158</definedName>
    <definedName name="CRFIHACPTES__7811____ANTANM1\Id_CR_SF_">'EHPAD_SF'!$H$152</definedName>
    <definedName name="CRFIHACPTES__7811____PRDANN0\FINESS_ET">'EHPAD-AJ'!$I$158</definedName>
    <definedName name="CRFIHACPTES__7811____PRDANN0\Id_CR_SF_">'EHPAD_SF'!$I$152</definedName>
    <definedName name="CRFIHACPTES__7815____ANTANM1\FINESS_ET">'EHPAD-AJ'!$H$159</definedName>
    <definedName name="CRFIHACPTES__7815____ANTANM1\Id_CR_SF_">'EHPAD_SF'!$H$153</definedName>
    <definedName name="CRFIHACPTES__7815____PRDANN0\FINESS_ET">'EHPAD-AJ'!$I$159</definedName>
    <definedName name="CRFIHACPTES__7815____PRDANN0\Id_CR_SF_">'EHPAD_SF'!$I$153</definedName>
    <definedName name="CRFIHACPTES__7816____ANTANM1\FINESS_ET">'EHPAD-AJ'!$H$160</definedName>
    <definedName name="CRFIHACPTES__7816____ANTANM1\Id_CR_SF_">'EHPAD_SF'!$H$154</definedName>
    <definedName name="CRFIHACPTES__7816____PRDANN0\FINESS_ET">'EHPAD-AJ'!$I$160</definedName>
    <definedName name="CRFIHACPTES__7816____PRDANN0\Id_CR_SF_">'EHPAD_SF'!$I$154</definedName>
    <definedName name="CRFIHACPTES__7817____ANTANM1\FINESS_ET">'EHPAD-AJ'!$H$161</definedName>
    <definedName name="CRFIHACPTES__7817____ANTANM1\Id_CR_SF_">'EHPAD_SF'!$H$155</definedName>
    <definedName name="CRFIHACPTES__7817____PRDANN0\FINESS_ET">'EHPAD-AJ'!$I$161</definedName>
    <definedName name="CRFIHACPTES__7817____PRDANN0\Id_CR_SF_">'EHPAD_SF'!$I$155</definedName>
    <definedName name="CRFIHACPTES__786_____ANTANM1\FINESS_ET">'EHPAD-AJ'!$H$162</definedName>
    <definedName name="CRFIHACPTES__786_____ANTANM1\Id_CR_SF_">'EHPAD_SF'!$H$156</definedName>
    <definedName name="CRFIHACPTES__786_____PRDANN0\FINESS_ET">'EHPAD-AJ'!$I$162</definedName>
    <definedName name="CRFIHACPTES__786_____PRDANN0\Id_CR_SF_">'EHPAD_SF'!$I$156</definedName>
    <definedName name="CRFIHACPTES__787_____ANTANM1\FINESS_ET">'EHPAD-AJ'!$H$163</definedName>
    <definedName name="CRFIHACPTES__787_____ANTANM1\Id_CR_SF_">'EHPAD_SF'!$H$157</definedName>
    <definedName name="CRFIHACPTES__787_____PRDANN0\FINESS_ET">'EHPAD-AJ'!$I$163</definedName>
    <definedName name="CRFIHACPTES__787_____PRDANN0\Id_CR_SF_">'EHPAD_SF'!$I$157</definedName>
    <definedName name="CRFIHACPTES__78741___ANTANM1\FINESS_ET">'EHPAD-AJ'!$H$164</definedName>
    <definedName name="CRFIHACPTES__78741___ANTANM1\Id_CR_SF_">'EHPAD_SF'!$H$158</definedName>
    <definedName name="CRFIHACPTES__78741___PRDANN0\FINESS_ET">'EHPAD-AJ'!$I$164</definedName>
    <definedName name="CRFIHACPTES__78741___PRDANN0\Id_CR_SF_">'EHPAD_SF'!$I$158</definedName>
    <definedName name="CRFIHACPTES__78742___ANTANM1\FINESS_ET">'EHPAD-AJ'!$H$165</definedName>
    <definedName name="CRFIHACPTES__78742___ANTANM1\Id_CR_SF_">'EHPAD_SF'!$H$159</definedName>
    <definedName name="CRFIHACPTES__78742___PRDANN0\FINESS_ET">'EHPAD-AJ'!$I$165</definedName>
    <definedName name="CRFIHACPTES__78742___PRDANN0\Id_CR_SF_">'EHPAD_SF'!$I$159</definedName>
    <definedName name="CRFIHACPTES__789_____ANTANM1\FINESS_ET">'EHPAD-AJ'!$H$166</definedName>
    <definedName name="CRFIHACPTES__789_____ANTANM1\Id_CR_SF_">'EHPAD_SF'!$H$160</definedName>
    <definedName name="CRFIHACPTES__789_____PRDANN0\FINESS_ET">'EHPAD-AJ'!$I$166</definedName>
    <definedName name="CRFIHACPTES__789_____PRDANN0\Id_CR_SF_">'EHPAD_SF'!$I$160</definedName>
    <definedName name="CRFIHACPTES__79______ANTANM1\FINESS_ET">'EHPAD-AJ'!$H$167</definedName>
    <definedName name="CRFIHACPTES__79______ANTANM1\Id_CR_SF_">'EHPAD_SF'!$H$161</definedName>
    <definedName name="CRFIHACPTES__79______PRDANN0\FINESS_ET">'EHPAD-AJ'!$I$167</definedName>
    <definedName name="CRFIHACPTES__79______PRDANN0\Id_CR_SF_">'EHPAD_SF'!$I$161</definedName>
    <definedName name="CRFIHACPTES__RANDEFI_ANTANM1\FINESS_ET">'EHPAD-AJ'!$H$172</definedName>
    <definedName name="CRFIHACPTES__RANDEFI_ANTANM1\Id_CR_SF_">'EHPAD_SF'!$H$166</definedName>
    <definedName name="CRFIHACPTES__RANDEFI_PRDANN0\FINESS_ET">'EHPAD-AJ'!$I$172</definedName>
    <definedName name="CRFIHACPTES__RANDEFI_PRDANN0\Id_CR_SF_">'EHPAD_SF'!$I$166</definedName>
    <definedName name="CRFIHACPTES__RANEXCEDANTANM1\FINESS_ET">'EHPAD-AJ'!$H$173</definedName>
    <definedName name="CRFIHACPTES__RANEXCEDANTANM1\Id_CR_SF_">'EHPAD_SF'!$H$167</definedName>
    <definedName name="CRFIHACPTES__RANEXCEDPRDANN0\FINESS_ET">'EHPAD-AJ'!$I$173</definedName>
    <definedName name="CRFIHACPTES__RANEXCEDPRDANN0\Id_CR_SF_">'EHPAD_SF'!$I$167</definedName>
    <definedName name="CRFIHACPTES__TOTCHA__ANTANM1\FINESS_ET">'EHPAD-AJ'!$H$119</definedName>
    <definedName name="CRFIHACPTES__TOTCHA__PRDANN0\FINESS_ET">'EHPAD-AJ'!$I$119</definedName>
    <definedName name="CRFIHACPTES__TOTPDT__ANTANM1\FINESS_ET">'EHPAD-AJ'!$H$168</definedName>
    <definedName name="CRFIHACPTES__TOTPDT__PRDANN0\FINESS_ET">'EHPAD-AJ'!$I$168</definedName>
    <definedName name="oui_non">'Liste'!$A$8:$A$9</definedName>
    <definedName name="_xlnm.Print_Area" localSheetId="8">'EHPAD_SF'!$A$15:$K$167</definedName>
    <definedName name="_xlnm.Print_Area" localSheetId="6">'EHPAD-AJ'!$A$22:$K$173</definedName>
    <definedName name="_xlnm.Print_Area" localSheetId="7">'FAM-SAMSAH'!$A$10:$J$187</definedName>
    <definedName name="_xlnm.Print_Area" localSheetId="5">'Id_CR_SF'!$A$1:$I$14</definedName>
    <definedName name="_xlnm.Print_Area" localSheetId="4">'Page de garde'!$B$1:$L$27</definedName>
  </definedNames>
  <calcPr fullCalcOnLoad="1"/>
</workbook>
</file>

<file path=xl/sharedStrings.xml><?xml version="1.0" encoding="utf-8"?>
<sst xmlns="http://schemas.openxmlformats.org/spreadsheetml/2006/main" count="819" uniqueCount="398">
  <si>
    <t>Total</t>
  </si>
  <si>
    <t>Adresse :</t>
  </si>
  <si>
    <t>Date de la dernière autorisation :</t>
  </si>
  <si>
    <t>Organisme gestionnaire :</t>
  </si>
  <si>
    <t>Hébergement</t>
  </si>
  <si>
    <t>Dépendance</t>
  </si>
  <si>
    <t>Soins</t>
  </si>
  <si>
    <t>Intitulé</t>
  </si>
  <si>
    <t>ACHATS ET VARIATION DES STOCKS sauf 602, 603, 606</t>
  </si>
  <si>
    <t>Produits pharmaceutiques et produits à usage médical</t>
  </si>
  <si>
    <t>Couches, alèses et produits absorbants</t>
  </si>
  <si>
    <t>Variation des stocks des produits pharmaceutiques et à usage médical</t>
  </si>
  <si>
    <t>ACHATS NON STOCKES DE MATIERES ET FOURNITURES sauf 60622, 60626 et 6066</t>
  </si>
  <si>
    <t>Fournitures médicales</t>
  </si>
  <si>
    <t>Prestations à caractère médical</t>
  </si>
  <si>
    <t>Ergothérapie</t>
  </si>
  <si>
    <t>Entretien et réparation du matériel médical</t>
  </si>
  <si>
    <t>Maintenance du matériel médical</t>
  </si>
  <si>
    <t>Primes d'assurance maladie, maternité, accident du travail</t>
  </si>
  <si>
    <t>(Transports d'usagers) Accueil de jour</t>
  </si>
  <si>
    <t>IMPOTS, TAXES ET VERSEMENTS ASSIMILES SUR REMUNERATIONS (administration des impôts)</t>
  </si>
  <si>
    <t>IMPOTS, TAXES ET VERSEMENTS ASSIMILES SUR REMUNERATIONS (autres organismes)</t>
  </si>
  <si>
    <t>AUTRES IMPOTS, TAXES ET VERSEMENTS ASSIMILES (administration des impôts)</t>
  </si>
  <si>
    <t>AUTRES IMPOTS, TAXES ET VERSEMENTS ASSIMILES (autres organismes)</t>
  </si>
  <si>
    <t>CHARGES DE PERSONNEL</t>
  </si>
  <si>
    <t>AUTRES CHARGES DE GESTION COURANTE</t>
  </si>
  <si>
    <t>CHARGES FINANCIERES</t>
  </si>
  <si>
    <t>Dotations aux amortissements des immobilisations incorporelles et corporelles</t>
  </si>
  <si>
    <t>Dotations aux amortissements des charges d'exploitation à répartir</t>
  </si>
  <si>
    <t>Dotations aux provisions des charges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</si>
  <si>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</si>
  <si>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</si>
  <si>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</si>
  <si>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</si>
  <si>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Dont dotations aux provisions réglementées destinées à renforcer la couverture du BFR</t>
  </si>
  <si>
    <t>Dont dotations aux provisions réglementées pour renouvellement des immobilisations</t>
  </si>
  <si>
    <t>TOTAL DES CHARGES</t>
  </si>
  <si>
    <t>EXCEDENT PREVISIONNEL</t>
  </si>
  <si>
    <t>TOTAL EQUILIBRE DU COMPTE DE RESULTAT PREVISIONNEL</t>
  </si>
  <si>
    <t>PRODUITS DE LA TARIFICATION</t>
  </si>
  <si>
    <t>Produits à la charge de l’Etat</t>
  </si>
  <si>
    <t>Produits des EHPAD - Secteur des personnes âgées</t>
  </si>
  <si>
    <t>Produits à la charge d’autres financeurs</t>
  </si>
  <si>
    <t>AUTRES PRODUITS D'EXPLOITATION</t>
  </si>
  <si>
    <t>Dont reprises sur provisions réglementées destinées à renforcer la couverture du besoin en fonds de roulement</t>
  </si>
  <si>
    <t>Dont reprises sur provisions réglementées pour renouvellement des immobilisations</t>
  </si>
  <si>
    <t>TOTAL DES PRODUITS</t>
  </si>
  <si>
    <t>DEFICIT PREVISIONNEL</t>
  </si>
  <si>
    <t>Présentation des charges</t>
  </si>
  <si>
    <t>Présentation des produits</t>
  </si>
  <si>
    <t>ACHATS</t>
  </si>
  <si>
    <t>Achats et variation de stocks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</si>
  <si>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</si>
  <si>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</si>
  <si>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</si>
  <si>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</si>
  <si>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</si>
  <si>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</si>
  <si>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</si>
  <si>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</si>
  <si>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</si>
  <si>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</si>
  <si>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Divers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</si>
  <si>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</si>
  <si>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</si>
  <si>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</si>
  <si>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</si>
  <si>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</si>
  <si>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</si>
  <si>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</si>
  <si>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</si>
  <si>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</si>
  <si>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</si>
  <si>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</si>
  <si>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</si>
  <si>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</si>
  <si>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</si>
  <si>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Locations</t>
  </si>
  <si>
    <t>Charges locatives et de copropriété</t>
  </si>
  <si>
    <t>Entretien et réparations</t>
  </si>
  <si>
    <t>Primes d'assurances</t>
  </si>
  <si>
    <t>Etudes et recherches</t>
  </si>
  <si>
    <t>Information, publications, relations publiques</t>
  </si>
  <si>
    <t>Services bancaires et assimilés</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</si>
  <si>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</si>
  <si>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</si>
  <si>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</si>
  <si>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</si>
  <si>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</si>
  <si>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financières</t>
  </si>
  <si>
    <t>CHARGES EXCEPTIONNELLES</t>
  </si>
  <si>
    <t>Charges exceptionnelles sur opérations de gestion</t>
  </si>
  <si>
    <t>Titres annulés (sur exercices antérieurs) (établissements publics)</t>
  </si>
  <si>
    <t>Valeurs comptables des éléments d'actif cédés</t>
  </si>
  <si>
    <t>Autres charges exceptionnelles</t>
  </si>
  <si>
    <t>DOTATIONS AUX AMORTISSEMENTS, AUX DEPRECIATIONS, AUX PROVISIONS ET ENGAGEMENTS</t>
  </si>
  <si>
    <t>TOTAL GROUPE III</t>
  </si>
  <si>
    <t>TOTAL EQUILIBRE DU COMPTE DE RESULTAT PREVISIONNEL PRINCIPAL/ANNEXE</t>
  </si>
  <si>
    <t>Produits à la charge de l’assurance maladie (hors EHPAD)</t>
  </si>
  <si>
    <t>Produits à la charge du département (hors EHPAD)</t>
  </si>
  <si>
    <t>Produits à la charge de l’usager (hors EHPAD)</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</si>
  <si>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</si>
  <si>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</si>
  <si>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</si>
  <si>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</si>
  <si>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</si>
  <si>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</si>
  <si>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</si>
  <si>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</si>
  <si>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</si>
  <si>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</si>
  <si>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</si>
  <si>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Produits financiers</t>
  </si>
  <si>
    <t xml:space="preserve">PRODUITS EXCEPTIONNELS </t>
  </si>
  <si>
    <t>Produits exceptionnels sur opérations de gestion</t>
  </si>
  <si>
    <t>Mandats annulés (sur exercices antérieurs) ou atteints par la déchéance quadriennale (établissements publics)</t>
  </si>
  <si>
    <t>Quote-part des subventions d'investissement virée au résultat de l'exercice</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</si>
  <si>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</si>
  <si>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</si>
  <si>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</si>
  <si>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</si>
  <si>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</si>
  <si>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</si>
  <si>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Transferts de charges</t>
  </si>
  <si>
    <t>Dont charges couvertes par le forfait soins</t>
  </si>
  <si>
    <t>Budget global</t>
  </si>
  <si>
    <t>Production stockée</t>
  </si>
  <si>
    <t>Transports d'usagers</t>
  </si>
  <si>
    <t>Prestations de blanchissage à l'extérieur</t>
  </si>
  <si>
    <t>Prestations d'alimentation à l'extérieur</t>
  </si>
  <si>
    <t>Prestations de nettoyage à l'extérieur</t>
  </si>
  <si>
    <t>Prestations d'informatique à l'extérieur</t>
  </si>
  <si>
    <t>6287/ 6288</t>
  </si>
  <si>
    <t>Divers - Remboursements de frais et autres</t>
  </si>
  <si>
    <t>(1): Anticipé pour les EPRD établis avant la clôture de l'exercice N-1.</t>
  </si>
  <si>
    <t>Dotations aux amortissements dérogatoires</t>
  </si>
  <si>
    <t>Dotations aux provisions réglementées destinées à renforcer la couverture du BFR</t>
  </si>
  <si>
    <t>Dotations aux provisions réglementées pour renouvellement des immobilisations</t>
  </si>
  <si>
    <t>Autres produits exceptionnels (autres que c/7781)</t>
  </si>
  <si>
    <t>Quote-part d'éléments du fonds associatif virée au résultat</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</si>
  <si>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</si>
  <si>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</si>
  <si>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</si>
  <si>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</si>
  <si>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Intérêts des emprunts et dettes - en recettes - (hors établissements publics)</t>
  </si>
  <si>
    <t>Annexe 5 C : Tableau de présentation tarifaire d'un établissement ou service bénéficiant d'un forfait soins</t>
  </si>
  <si>
    <t>Charges sur exercices antérieurs</t>
  </si>
  <si>
    <t>Atténuation de charges - portabilité compte épargne temps (CET)</t>
  </si>
  <si>
    <t>Effectif du personnel</t>
  </si>
  <si>
    <t>Effectifs en nombre d'ETP prévus au titre de l'année N :</t>
  </si>
  <si>
    <t>Exercice :</t>
  </si>
  <si>
    <t>HP</t>
  </si>
  <si>
    <t>HT</t>
  </si>
  <si>
    <t>AJ</t>
  </si>
  <si>
    <t>dont UHR</t>
  </si>
  <si>
    <t>dont PASA</t>
  </si>
  <si>
    <t>Externat</t>
  </si>
  <si>
    <t>Semi Internat</t>
  </si>
  <si>
    <t>Internat</t>
  </si>
  <si>
    <t>Nom de la personne ayant qualité pour représenter l'établissement :</t>
  </si>
  <si>
    <t>Téléphone :</t>
  </si>
  <si>
    <t>Adresse de messagerie de la personne ayant qualité pour représenter l'établissement ou le service :</t>
  </si>
  <si>
    <t>N° FINESS (entité juridique) :</t>
  </si>
  <si>
    <r>
      <t>GROUPE I :</t>
    </r>
    <r>
      <rPr>
        <b/>
        <sz val="10"/>
        <rFont val="Arial"/>
        <family val="2"/>
      </rPr>
      <t xml:space="preserve"> CHARGES AFFERENTES A L'EXPLOITATION COURANTE</t>
    </r>
  </si>
  <si>
    <r>
      <t>GROUPE II :</t>
    </r>
    <r>
      <rPr>
        <b/>
        <sz val="10"/>
        <rFont val="Arial"/>
        <family val="2"/>
      </rPr>
      <t xml:space="preserve"> AUTRES PRODUITS RELATIFS A L'EXPLOITATION</t>
    </r>
  </si>
  <si>
    <t>Etablissements et services</t>
  </si>
  <si>
    <t>Adresses</t>
  </si>
  <si>
    <t>Catégorie</t>
  </si>
  <si>
    <t>Capacité autorisée</t>
  </si>
  <si>
    <t>Capacité installée</t>
  </si>
  <si>
    <t>categorie</t>
  </si>
  <si>
    <t>FAM-SAMSAH</t>
  </si>
  <si>
    <t>Capacité financée</t>
  </si>
  <si>
    <t>Raison sociale :</t>
  </si>
  <si>
    <t>FINESS ET :</t>
  </si>
  <si>
    <t xml:space="preserve">Date de génération du fichier </t>
  </si>
  <si>
    <t>PERSONNEL EXTERIEUR A L'ETABLISSEMENT sauf 62113</t>
  </si>
  <si>
    <t/>
  </si>
  <si>
    <t>N° de compte M22</t>
  </si>
  <si>
    <t>Location matériel médical</t>
  </si>
  <si>
    <t>Intervenants médicaux</t>
  </si>
  <si>
    <t>PRODUITS FINANCIERS, PRODUITS EXCEPTIONNELS ET PRODUITS NON ENCAISSABLES</t>
  </si>
  <si>
    <t>Fournitures hôtelières sauf 602261 "Couches, alèses et produits absorbants" (1)</t>
  </si>
  <si>
    <t>Fournitures hôtelières sauf 6032261 "Couches, alèses et produits absorbants" (1)</t>
  </si>
  <si>
    <t>Produits d'entretien (1)</t>
  </si>
  <si>
    <t>Fournitures hôtelières sauf 606261 "Couches, alèses et produits absorbants" (1)</t>
  </si>
  <si>
    <t>SERVICES EXTERIEURS sauf 6111, 61121, 61357, 61551, 61562 et 61681</t>
  </si>
  <si>
    <t>AUTRES SERVICES EXTERIEURS sauf 621, 62113, 6223, 62421 et 628</t>
  </si>
  <si>
    <t>Blanchissage à l'extérieur (1)</t>
  </si>
  <si>
    <t>Nettoyage à l'extérieur (1)</t>
  </si>
  <si>
    <t>Présentation des charges :</t>
  </si>
  <si>
    <t>Contribution versée au groupement hospitalier de territoire</t>
  </si>
  <si>
    <t>Présentation des produits :</t>
  </si>
  <si>
    <t>Dotations aux provisions d'exploitation</t>
  </si>
  <si>
    <t>Dont forfaits transport mentionnés à l'article R. 314-208 du CASF (foyers d'accueil médicalisé)</t>
  </si>
  <si>
    <t>Produits</t>
  </si>
  <si>
    <t>Produits des cessions d'éléments d'actif</t>
  </si>
  <si>
    <t>Pour la part couverte par les forfaits transport</t>
  </si>
  <si>
    <t>609/19/29</t>
  </si>
  <si>
    <t xml:space="preserve">Remboursements sur rémunérations du personnel </t>
  </si>
  <si>
    <t>6419/29/39</t>
  </si>
  <si>
    <t>Remboursements sur charges de sécurité sociale, prévoyance et autres charges sociales</t>
  </si>
  <si>
    <t>Lisez-moi du cadre "Annexes financières"</t>
  </si>
  <si>
    <t>Autres</t>
  </si>
  <si>
    <t xml:space="preserve">Intérêts des emprunts et dettes </t>
  </si>
  <si>
    <t xml:space="preserve">Eléments entrant dans le calcul du forfait global dépendance (à préciser) : </t>
  </si>
  <si>
    <t xml:space="preserve">a) 1er finess ET : </t>
  </si>
  <si>
    <r>
      <t>i)</t>
    </r>
    <r>
      <rPr>
        <sz val="7"/>
        <color indexed="8"/>
        <rFont val="Times New Roman"/>
        <family val="1"/>
      </rPr>
      <t xml:space="preserve">     </t>
    </r>
    <r>
      <rPr>
        <sz val="10"/>
        <color indexed="8"/>
        <rFont val="Arial"/>
        <family val="2"/>
      </rPr>
      <t>saisie de la première ligne</t>
    </r>
  </si>
  <si>
    <t xml:space="preserve">b) 2ème finess ET : </t>
  </si>
  <si>
    <r>
      <t>i)</t>
    </r>
    <r>
      <rPr>
        <sz val="7"/>
        <color indexed="8"/>
        <rFont val="Times New Roman"/>
        <family val="1"/>
      </rPr>
      <t xml:space="preserve">     </t>
    </r>
    <r>
      <rPr>
        <sz val="10"/>
        <color indexed="8"/>
        <rFont val="Arial"/>
        <family val="2"/>
      </rPr>
      <t>saisie de la deuxième ligne</t>
    </r>
  </si>
  <si>
    <t xml:space="preserve">c) Etc. </t>
  </si>
  <si>
    <t xml:space="preserve">Correspondance avec les modèles </t>
  </si>
  <si>
    <t>Déclenche l'onglet FAM-SAMSAH</t>
  </si>
  <si>
    <t>Résultats antérieurs repris dans le cadre de la tarification (déficits)</t>
  </si>
  <si>
    <t>Résultats antérieurs repris dans le cadre de la tarification (excédents)</t>
  </si>
  <si>
    <t>Récapitulatif des aides contextuelles</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</si>
  <si>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</si>
  <si>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</si>
  <si>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</si>
  <si>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</si>
  <si>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</si>
  <si>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</si>
  <si>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N° FINESS de rattachement</t>
  </si>
  <si>
    <t>Ligne 61 SERVICES EXTERIEURS</t>
  </si>
  <si>
    <t>Ligne 62 AUTRES SERVICES EXTERIEURS</t>
  </si>
  <si>
    <t xml:space="preserve">Ligne 6288 Autres </t>
  </si>
  <si>
    <t>Ligne 64 CHARGES DE PERSONNEL</t>
  </si>
  <si>
    <t>Ligne 65 AUTRES CHARGES DE GESTION COURANTE</t>
  </si>
  <si>
    <t>Ligne 67 CHARGES EXCEPTIONNELLES</t>
  </si>
  <si>
    <t xml:space="preserve">Saisir les informations du compte de résultat prévisionnel principal (CRPP) et des comptes de résultat prévisionnel annexes (CRPA). Un CRP à saisir par ligne. </t>
  </si>
  <si>
    <t xml:space="preserve">: modifie une saisie de n° FINESS Etablissement déjà enregistrée. Placez-vous sur la ligne à modifier dans la colonne "Etablissements et services", puis cliquez sur l'icône. </t>
  </si>
  <si>
    <t xml:space="preserve">Les FINESS saisis doivent impérativement correspondre aux FINESS ET affectés au dossier sur la plateforme de collecte des EPRD. </t>
  </si>
  <si>
    <t xml:space="preserve">Correspondance avec les modèles : </t>
  </si>
  <si>
    <t>CR rattaché à un FAM-SAMSAH</t>
  </si>
  <si>
    <t>Déclenche l'onglet FAM-SAMSAH_SF</t>
  </si>
  <si>
    <t>Identification des activités sans numéro FINESS</t>
  </si>
  <si>
    <t>Adresse</t>
  </si>
  <si>
    <t>Dénomination du CRP sans n° FINESS</t>
  </si>
  <si>
    <t>ACHATS STOCKES, AUTRES APPROVISIONNEMENTS sauf 6021, 60222 et 60226</t>
  </si>
  <si>
    <t>(Autres services extérieurs) Divers sauf 6281, 6283 et 6288</t>
  </si>
  <si>
    <t>CHARGES FINANCIERES sauf 6611</t>
  </si>
  <si>
    <t>(1): Répartition indicative et répartition appliquée par le gestionnaire (charges communes)</t>
  </si>
  <si>
    <t>Produits de cessions d'éléments d'actif</t>
  </si>
  <si>
    <t>Autres produits exceptionnels</t>
  </si>
  <si>
    <t>Reprises sur dépréciations et provisions (à inscrire dans les produits exceptionnels)</t>
  </si>
  <si>
    <t xml:space="preserve">N° Identifiant : </t>
  </si>
  <si>
    <t>FINESS de rattachement :</t>
  </si>
  <si>
    <t>Dénomination du CRP sans Finess :</t>
  </si>
  <si>
    <t>Distinction entre capacité financée/installée</t>
  </si>
  <si>
    <t>Lignes EXCEDENT / DEFICIT PREVISIONNEL</t>
  </si>
  <si>
    <t xml:space="preserve">Ils doivent nécessairement relever du FINESS de l'entité juridique (sauf cas particulier des sociétés commerciales contrôlées). </t>
  </si>
  <si>
    <t>Fax :</t>
  </si>
  <si>
    <t>Liste des établissements et services relevant du périmètre de l'EPRD :</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</si>
  <si>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</si>
  <si>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</si>
  <si>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</si>
  <si>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Capacité installée dont (à préciser) :</t>
  </si>
  <si>
    <r>
      <t xml:space="preserve"> </t>
    </r>
    <r>
      <rPr>
        <b/>
        <u val="single"/>
        <sz val="10"/>
        <rFont val="Arial"/>
        <family val="2"/>
      </rPr>
      <t>GROUPE II :</t>
    </r>
    <r>
      <rPr>
        <b/>
        <sz val="10"/>
        <rFont val="Arial"/>
        <family val="2"/>
      </rPr>
      <t xml:space="preserve"> CHARGES AFFERENTES AU PERSONNEL</t>
    </r>
  </si>
  <si>
    <r>
      <t xml:space="preserve"> </t>
    </r>
    <r>
      <rPr>
        <b/>
        <u val="single"/>
        <sz val="10"/>
        <rFont val="Arial"/>
        <family val="2"/>
      </rPr>
      <t>GROUPE III :</t>
    </r>
    <r>
      <rPr>
        <b/>
        <sz val="10"/>
        <rFont val="Arial"/>
        <family val="2"/>
      </rPr>
      <t xml:space="preserve"> CHARGES AFFERENTES A LA STRUCTURE </t>
    </r>
  </si>
  <si>
    <r>
      <t>GROUPE I :</t>
    </r>
    <r>
      <rPr>
        <b/>
        <sz val="10"/>
        <rFont val="Arial"/>
        <family val="2"/>
      </rPr>
      <t xml:space="preserve"> PRODUITS DE LA TARIFICATION</t>
    </r>
  </si>
  <si>
    <t>Dont part forfait journalier relatif aux frais de transport en accueil de jour</t>
  </si>
  <si>
    <t>Dont produits à la charge d'autres financeurs</t>
  </si>
  <si>
    <t>Dont aides-soignants, aides médico-pédagogiques et accompagnants éducatifs et sociaux (1)</t>
  </si>
  <si>
    <t>Personnel extérieur à l'établissement : personnel médical et paramédical</t>
  </si>
  <si>
    <r>
      <t xml:space="preserve">Transports de biens, d'usagers et transports collectifs du personnel </t>
    </r>
    <r>
      <rPr>
        <i/>
        <sz val="10"/>
        <rFont val="Arial"/>
        <family val="2"/>
      </rPr>
      <t>(autres que c/6242)</t>
    </r>
  </si>
  <si>
    <r>
      <t>GROUPE III :</t>
    </r>
    <r>
      <rPr>
        <b/>
        <sz val="10"/>
        <rFont val="Arial"/>
        <family val="2"/>
      </rPr>
      <t xml:space="preserve"> PRODUITS FINANCIERS, PRODUITS EXCEPTIONNELS ET PRODUITS NON ENCAISSABLES </t>
    </r>
  </si>
  <si>
    <t>Frais de transport d'usagers - Accueil de jour</t>
  </si>
  <si>
    <t>Produits des EHPAD-Secteur des personnes âgées</t>
  </si>
  <si>
    <t>Annexe 5A: Tableau de présentation tarifaire d'un établissement hébergeant des personnes âgées dépendantes, d'une petite unité de vie ou d'un accueil de jour</t>
  </si>
  <si>
    <t>Fournitures consommables (sauf 603226) (1)</t>
  </si>
  <si>
    <t>Intérêt des emprunts et dettes</t>
  </si>
  <si>
    <t>Clefs de répartition (charges communes)</t>
  </si>
  <si>
    <t>Dont personnel affecté aux fonctions de blanchissage, de nettoyage et au service des repas (1)</t>
  </si>
  <si>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</si>
  <si>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</si>
  <si>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</si>
  <si>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financière relatif au 1</t>
    </r>
    <r>
      <rPr>
        <vertAlign val="superscript"/>
        <sz val="10"/>
        <color indexed="8"/>
        <rFont val="Arial"/>
        <family val="2"/>
      </rPr>
      <t>er</t>
    </r>
    <r>
      <rPr>
        <sz val="10"/>
        <color indexed="8"/>
        <rFont val="Arial"/>
        <family val="2"/>
      </rPr>
      <t xml:space="preserve"> FINESS ET est alors automatiquement généré.  </t>
    </r>
  </si>
  <si>
    <r>
      <t>iii) l’onglet de l'annexe financière relatif au 2ème F</t>
    </r>
    <r>
      <rPr>
        <sz val="10"/>
        <color indexed="8"/>
        <rFont val="Arial"/>
        <family val="2"/>
      </rPr>
      <t xml:space="preserve">INESS ET </t>
    </r>
    <r>
      <rPr>
        <sz val="10"/>
        <color indexed="8"/>
        <rFont val="Arial"/>
        <family val="2"/>
      </rPr>
      <t xml:space="preserve">est alors automatiquement généré.  </t>
    </r>
  </si>
  <si>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</si>
  <si>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</si>
  <si>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</si>
  <si>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III.- Cas spécifique des activités sans FINESS</t>
  </si>
  <si>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</si>
  <si>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Ce cadre fonctionne sur la base d'un procédé de création automatique des onglets en remplissant le tableau de page de garde nommé « Etablissements et services relevant du </t>
  </si>
  <si>
    <r>
      <t xml:space="preserve">périmètre de l'EPRD » et en cliquant sur l’icône : </t>
    </r>
    <r>
      <rPr>
        <b/>
        <sz val="11"/>
        <color indexed="50"/>
        <rFont val="Arial"/>
        <family val="2"/>
      </rPr>
      <t>+</t>
    </r>
    <r>
      <rPr>
        <sz val="10"/>
        <color indexed="8"/>
        <rFont val="Arial"/>
        <family val="2"/>
      </rPr>
      <t xml:space="preserve"> , selon l’ordonnancement suivant : </t>
    </r>
  </si>
  <si>
    <t>2) Chacun des finess Etablissement (FINESS ET) relevant de l’organisme gestionnaire (c'est-à-dire du Finess EJ renseigné plus haut) et inclus dans le périmètre de l’EPRD, doit</t>
  </si>
  <si>
    <t xml:space="preserve">être renseigné dans le tableau du bas de la page de garde "Etablissements et services relevant du périmètre de l'EPRD". </t>
  </si>
  <si>
    <r>
      <rPr>
        <b/>
        <sz val="10"/>
        <rFont val="Arial"/>
        <family val="2"/>
      </rPr>
      <t xml:space="preserve">Les champs à saisir obligatoirement sur chaque ligne, pour que les onglets soient effectivement générés, </t>
    </r>
    <r>
      <rPr>
        <sz val="10"/>
        <rFont val="Arial"/>
        <family val="2"/>
      </rPr>
      <t xml:space="preserve">sont: </t>
    </r>
  </si>
  <si>
    <t>- "N° FINESS Etablissement" 
- "Catégorie"</t>
  </si>
  <si>
    <t>- Le déverrouillage peut véroler le fichier (impactant potentiellement la bonne marche de toutes les fonctions automatiques et la reconnaissance du fichier lors du dépôt sur la plateforme).</t>
  </si>
  <si>
    <t xml:space="preserve">garde décrit en I. ci-dessus, afin que les onglets d'annexe financière des CRP sans finess soient créés automatiquement. </t>
  </si>
  <si>
    <r>
      <t>Pour chaque ligne, un identifiant est créé automatiquement à partir des données du tableau de l'onglet "</t>
    </r>
    <r>
      <rPr>
        <i/>
        <sz val="10"/>
        <color indexed="8"/>
        <rFont val="Arial"/>
        <family val="2"/>
      </rPr>
      <t>Id_CR_SF</t>
    </r>
    <r>
      <rPr>
        <sz val="10"/>
        <color indexed="8"/>
        <rFont val="Arial"/>
        <family val="2"/>
      </rPr>
      <t>". Les onglets sont créés dans l'ordre de remplissage de ce tableau</t>
    </r>
    <r>
      <rPr>
        <sz val="10"/>
        <color indexed="8"/>
        <rFont val="Arial"/>
        <family val="2"/>
      </rPr>
      <t xml:space="preserve">. </t>
    </r>
  </si>
  <si>
    <t>1) Le finess juridique (FINESS EJ) doit être saisi dans le champ situé en haut de la page de garde (Champ nommé « N° FINESS (entité juridique) »).</t>
  </si>
  <si>
    <t>Donner un titre explicite: par exemple nom du site et structure de rattachement.</t>
  </si>
  <si>
    <t>- Les cellules sur fond jaune sont à compléter manuellement. Les champs grisés sont des cellules verrouillées, qui peuvent contenir des formules de calcul automatique.</t>
  </si>
  <si>
    <t>Indiquer le n° FINESS de l'organisme gestionnaire en tant que personnalité morale titulaire des autorisations. Il doit correspondre au N° FINESS EJ du dossier de dépôt sur la plateforme de collecte des EPRD. Lorsque l'EPRD est établi par une société commerciale pour le compte d'une autre société contrôlée, indiquer le n° FINESS qui a été sélectionné pour déposer le fichier sur la plateforme.</t>
  </si>
  <si>
    <t>Saisir le n° FINESS de l'établissement/service/activité auquel le budget est adossé (ESAT, AJ, etc.).</t>
  </si>
  <si>
    <t xml:space="preserve">Le résultat prévisionnel toutes sections tarifaires confondues doit concorder avec le résultat mentionné dans le CRP du cadre principal (EPRD ou EPCP). </t>
  </si>
  <si>
    <t>- Clefs historiques (70%-30%) : répartition indicative non comptabilisée dans le total des charges. EHPAD et PUV en tarification ternaire uniquement. 
- clefs appliquées (EHPAD et PUV en tarification ternaire) : répartition retenue par le gestionnaire, comptabilisée dans le total des charges. Ces clefs doivent être autant que possibles constantes d'une année sur l'autre et leur évolution, pour les charges de personnel, devrait être en cohérence avec les engagements du CPOM. 
- clefs appliquées (PUV dérogatoires et AJ) : répartition des charges en application des articles D. 313-16 et s. du CASF, comptabilisée dans le total des charges.</t>
  </si>
  <si>
    <t>Annexe 5 : Cadre normalisé de présentation des documents annexes prévus à l'article R. 314-223 du code de l'action sociale et des familles</t>
  </si>
  <si>
    <t>Effectifs en nombre d'ETP résultant du tableau des effectifs de l'ERRD N-1 :</t>
  </si>
  <si>
    <t>Nombre de points GIR</t>
  </si>
  <si>
    <t>Nombre de personnes girées</t>
  </si>
  <si>
    <t>Valeur point GIR départementale</t>
  </si>
  <si>
    <t>GMP</t>
  </si>
  <si>
    <t>PMP</t>
  </si>
  <si>
    <t>GMPS</t>
  </si>
  <si>
    <t>Points GIR pris en compte pour le calcul de la valeur du point GIR départemental. Il s'agit de la somme des points GIR valorisés à la colonne E de l'annexe 3-6 du CASF et validés par des médecins désignés par le président du Conseil départemental et le directeur général de l'ARS.</t>
  </si>
  <si>
    <t xml:space="preserve">Nombre de personnes présentes lors de l'évaluation du GMP et dont la perte d'autonomie a été évaluée et traduite en points GIR. </t>
  </si>
  <si>
    <t>Répartition des charges</t>
  </si>
  <si>
    <t>VARIATION DES STOCKS sauf 60321 et 60322</t>
  </si>
  <si>
    <t>Imputation des produits sur exercices antérieurs du compte 772 (uniquement dans le cas des établissements publics de santé)</t>
  </si>
  <si>
    <t>Les sommes inscrites au compte 772 (issu du plan comptable M21) sont à reventiler dans les comptes de charges exceptionnelles de même nature ou au compte 778 "Autres produits exceptionnels". En tout état de cause, il convient de les retracer dans les produits exceptionnels.</t>
  </si>
  <si>
    <t>Dont produits à la charge du département (sauf 7352121, 7352122 et 7352282)</t>
  </si>
  <si>
    <t>Dont part issue du résultat de l'équation tarifaire dépendance (c/7352121)</t>
  </si>
  <si>
    <t>Dont part issue des financements complémentaires "dépendance" (c/7352122)</t>
  </si>
  <si>
    <t>Dont produits à la charge de l'usager (sauf 73532)</t>
  </si>
  <si>
    <t>Dont part afférente à la dépendance (hébergement permanent)</t>
  </si>
  <si>
    <t>Rabais, remises et ristournes</t>
  </si>
  <si>
    <t>Autre 1 
(à préciser)</t>
  </si>
  <si>
    <t>Autre 2 (à préciser)</t>
  </si>
  <si>
    <t>Autre 3 (à préciser)</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</si>
  <si>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</si>
  <si>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</si>
  <si>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</si>
  <si>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Dotations aux amortissements, dépréciations et provisions : charges exceptionnelles (autres que c/68725, 68741, 68742)</t>
  </si>
  <si>
    <t>Rabais, remises et ristournes obtenus sur autres services extérieurs</t>
  </si>
  <si>
    <t>Remboursements sur rémunérations du personnel médical</t>
  </si>
  <si>
    <t>: supprime un CRPA du tableau (dans la colonne C "Etablissements et services", sélectionnez la ligne à supprimer puis cliquez sur "-").</t>
  </si>
  <si>
    <t xml:space="preserve">Eléments entrant dans le calcul du forfait global soins (à préciser) : </t>
  </si>
  <si>
    <t>Dont produits à la charge de l'assurance maladie (sauf 7351125)</t>
  </si>
  <si>
    <t>Categorie_Id_CRP_SF</t>
  </si>
  <si>
    <t>En application des articles R. 314-166, R. 314-176 et R. 314-179, les charges exceptionnelles relèvent exclusivement de la section "hébergement". Les cellules ouvertes sur la section "soins" sont réservées à l'enregistrement de dépenses prises en charge à titre dérogatoire par l'assurance-maladie. Cela doit être limité exclusivement aux traitements exceptionnels, comme les pertes de recettes hébergement dans le cadre de la crise sanitaire. Ce traitement doit être spécifié dans le rapport budgétaire et financier.</t>
  </si>
  <si>
    <t>Produits à la charge du département</t>
  </si>
  <si>
    <t>Reports en fonds dédiés (ESSMS privés)</t>
  </si>
  <si>
    <t>Compte 7352121</t>
  </si>
  <si>
    <t>Ce compte enregistre la part du forfait dépendance mentionné au 1° de l'article R. 314-172 du CASF(part issue du résultat de l'équation tarifaire relative à la dépendance).</t>
  </si>
  <si>
    <t>Compte 7352122</t>
  </si>
  <si>
    <t>Ce compte enregistre les financements complémentaires "dépendance" mentionnés au 2° de l'article R. 314-172 (ex : psychologues des PASA et des UHR).</t>
  </si>
  <si>
    <t>Compte 7352282</t>
  </si>
  <si>
    <t>Autres tarifs journaliers (part afférente à la dépendance)</t>
  </si>
  <si>
    <t>Compte 73532</t>
  </si>
  <si>
    <t>Ce compte enregistre les participations des résidents au tarif dépendance (tarif GIR 5-6, participation en fonction des ressources et participation acquittée par les résidents de moins de 60 ans).</t>
  </si>
  <si>
    <t>Utilisation de fonds dédiés et de fonds reportés (ESSMS privés)</t>
  </si>
  <si>
    <t>Dont autres tarifs journaliers (part afférente à la dépendance)</t>
  </si>
  <si>
    <r>
      <t>-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</si>
  <si>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</si>
  <si>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</si>
  <si>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Les prestations pharmacie de nature logistique peuvent être comptabilisées sur cette ligne. Elles sont à imputer à la section "soins".</t>
  </si>
  <si>
    <t xml:space="preserve">Les charges du compte 65 (autres charges de gestion courante) sont des charges d'administration générale (sans différenciation des catégories de personnel auxquelles ces charges s'appliquent) et sont donc à imputer sur la section "hébergement". </t>
  </si>
  <si>
    <t>Dans les accueils de jour adossés, le forfait journalier de frais de transport des usagers est à imputer sur la section soins (article R314-207 du CASF). Dans les accueils de jour autonomes (AJA), il est à imputer à hauteur de 70% sur la section "soins" (D313-20 du CASF) et 30% sur la section "dépendance" (D.232-21 du CASF).</t>
  </si>
  <si>
    <r>
      <t xml:space="preserve">Pour les établissements assujettis à la TVA, les produits (comme les charges) dans les CRP de l'EPRD et dans les annexes financières sont en principe à présenter HT (et non TTC), en application des règles de la comptabilité générale.
</t>
    </r>
    <r>
      <rPr>
        <b/>
        <u val="single"/>
        <sz val="10"/>
        <rFont val="Arial"/>
        <family val="2"/>
      </rPr>
      <t>Traitements dérogatoires spécifiques liés aux compensations financières mise en place dans le cadre de la crise sanitaire</t>
    </r>
    <r>
      <rPr>
        <sz val="10"/>
        <rFont val="Arial"/>
        <family val="2"/>
      </rPr>
      <t xml:space="preserve"> : les financements complémentaires "soins" destinés à la compensation des pertes de recettes sur la section "hébergement" des EHPAD sont à présenter directement en produits de la section "hébergement" de l'EHPAD au compte 7531 "Dont produits à la charge de l'assurance maladie". 
De même, les financements complémentaires "soins" destinés à la compensation des surcoûts de fonctionnement "hébergement" et "dépendance" liés à la crise sanitaire ainsi qu'à la compensation des surcoûts "hébergement" et "dépendance" liés aux revalorisations du Ségur de la santé sont à présenter directement en produits de la section concernée de l'EHPAD ("hébergement" ou "dépendance") au compte 7351 "Dont produits à la charge de l'assurance maladie". 
Ces modalités de présentation sont applicables également aux EHPAD rattachés à un établissement public de santé (compte 7361 en M21 = compte 7351 dans le tableau de présentation tarifaire). </t>
    </r>
  </si>
  <si>
    <t>Imputation sur la section "soins" en application de l'article D. 314-205 uniquement.</t>
  </si>
  <si>
    <t>Reports en fonds dédiés (sauf c/6892 et c/6895) (ESSMS privés)</t>
  </si>
  <si>
    <t>Reports en fonds dédiés à l'investissement sur concours publics des entités gestionnaires d'ESSMS (ESSMS privés)</t>
  </si>
  <si>
    <t>Reports en fonds dédiés à l'exploitation sur concours publics des entités gestionnaires d'ESSMS (ESSMS privés)</t>
  </si>
  <si>
    <t>Reports en fonds dédiés sur contribution financière d'autres organismes (ESSMS privés)</t>
  </si>
  <si>
    <t>Utilisation de fonds dédiés et de fonds reportés (sauf c/7892 et c/7895) (ESSMS privés)</t>
  </si>
  <si>
    <t>Utilisation des fonds dédiés à l'investissement sur concours publics des entités gestionnaires d'ESSMS (ESSMS privés)</t>
  </si>
  <si>
    <t>Utilisation des fonds dédiés à l'exploitation sur concours publics des entités gestionnaires d'ESSMS (ESSMS privés)</t>
  </si>
  <si>
    <t>Utilisations des fonds dédiés sur contributions financières d’autres organismes (ESSMS privés)</t>
  </si>
  <si>
    <t xml:space="preserve">Un emploi incorrect ne tenant pas compte des indications ci-dessous peut affecter les fonctionnalités automatiques du cadre, le bon déroulement du dépôt et la performance de la plateforme de collecte des EPRD. </t>
  </si>
  <si>
    <t xml:space="preserve">- Le N° FINESS EJ saisi dans la page de garde doit être le même que le N° FINESS EJ du dossier de dépôt sur la plateforme de collecte des EPRD. </t>
  </si>
  <si>
    <t xml:space="preserve">- Les FINESS ET (Etablissement) saisis dans le tableau de la page de garde doivent impérativement correspondre aux FINESS ET affectés au dossier sur la plateforme de collecte des EPRD. </t>
  </si>
  <si>
    <t>EHPAD/AJA avec ou sans tarif héb. administré</t>
  </si>
  <si>
    <t>Déclenche l'onglet EHPAD_AJ</t>
  </si>
  <si>
    <t>CR rattaché à un EHPAD</t>
  </si>
  <si>
    <t>Déclenche l'onglet EHPAD_SF</t>
  </si>
  <si>
    <t>#AEPRDFIN-2023-01#</t>
  </si>
  <si>
    <t>Liste des activités sans FINESS Etablissement relevant du périmètre de l'EPRD</t>
  </si>
  <si>
    <t>Effectifs en nombre d'ETP résultant du tableau des effectifs de l'ERRD N-1</t>
  </si>
  <si>
    <t>Effectifs en nombre d'ETP prévus au titre de l'année N</t>
  </si>
  <si>
    <t>Il s'adresse aux organismes gestionnaires qui gèrent des établissements et services cofinancés (hors centres d'action médico-sociale précoce), qu'ils relèvent du champ des personnes âgées, de celui des personnes handicapées ou des deux champs. Il a pour objet d'identifier les charges couvertes par les différents financeurs ou les différentes sections tarifaires.</t>
  </si>
  <si>
    <t>Ce cadre comprend l'ensemble des modèles applicables (5A et 5C). De fait, un seul fichier regroupant toutes les annexes financières de tous les budgets inclus dans l'EPRD doit être joint au dossier EPRD déposé sur la plateforme de collecte des EPRD.</t>
  </si>
  <si>
    <r>
      <rPr>
        <b/>
        <u val="single"/>
        <sz val="10"/>
        <rFont val="Arial"/>
        <family val="2"/>
      </rPr>
      <t xml:space="preserve">Point de vigilance </t>
    </r>
    <r>
      <rPr>
        <sz val="10"/>
        <rFont val="Arial"/>
        <family val="2"/>
      </rPr>
      <t>: l'attention des gestionnaires est appelée sur la complétude et la fiabilité des informations saisies dans le cadre EPRD et ses annexes, afin de sécuriser la procédure d'analyse et maintenir la qualité de la base de données collectée.
Les gestionnaires d'EHPAD doivent renseigner toutes les sections tarifaires de l'annexe financière, y compris les produits et charges relevant de la section hébergement, que leur établissement soit en tarification hébergement administrée ou en tarification libre.</t>
    </r>
  </si>
  <si>
    <r>
      <t xml:space="preserve">Dans un souci d'adaptation permanente aux pratiques et sans préjudice des obligations générales de dépôt de l'EPRD, des ajustements ponctuels peuvent être apportés par rapport aux modèles joints à l'arrêté précité et régularisés ultérieurement par arrêté modificatif.
</t>
    </r>
    <r>
      <rPr>
        <b/>
        <sz val="10"/>
        <rFont val="Arial"/>
        <family val="2"/>
      </rPr>
      <t>Adaptation temporaire des tableaux relatifs aux EHPAD-AJA liée aux mesures de financement exceptionnel mises en place dans le cadre de la crise sanitaire</t>
    </r>
    <r>
      <rPr>
        <sz val="10"/>
        <rFont val="Arial"/>
        <family val="2"/>
      </rPr>
      <t xml:space="preserve"> : certaines cellules habituellement verrouillées des sections "hébergement", "dépendance" et "soins" ont été ouvertes à la saisie, afin de prendre en compte certaines consignes d'enregistrement des compensations prises en charge par l'assurance-maladie (pertes de recettes "hébergement", surcoûts de fonctionnement et revalorisations du Ségur de la santé). Ces consignes consistent notamment à affecter :
- les charges occasionnées par les surcoûts liés à la crise sanitaire, à la section tarifaire afférente ;
- les recettes perçues au titre des compensations de pertes de recettes hébergement, à la section « hébergement » ;
- les primes covid à la section « soins », quel que soit le personnel concerné. Lorsque le personnel concerné relève d’une autre section (« hébergement » ou « dépendance »), seule la partie des rémunérations couverte par la prime doit être affectée à la section « soins », la rémunération hors prime restant affectée à la section afférente.
Des précisions sont apportées dans les aides contextuelles du présent fichier le cas échéant. </t>
    </r>
  </si>
  <si>
    <r>
      <t>Afin de permettre l'intégration technique des activités sans FINESS dans le présent cadre, il convient de saisir l'onglet "</t>
    </r>
    <r>
      <rPr>
        <sz val="10"/>
        <color indexed="8"/>
        <rFont val="Arial"/>
        <family val="2"/>
      </rPr>
      <t>Id_CR_SF"</t>
    </r>
    <r>
      <rPr>
        <sz val="10"/>
        <color indexed="8"/>
        <rFont val="Arial"/>
        <family val="2"/>
      </rPr>
      <t xml:space="preserve"> selon le même procédé que le tableau de la page de</t>
    </r>
  </si>
  <si>
    <t>Exemples de différence entre les deux notions : 
- lors d'une extension, les financements peuvent être attribués avant l'installation réelle des places. 
- Lors d'opérations de travaux, des places peuvent rester volontairement inoccupées tout en étant financées.</t>
  </si>
  <si>
    <r>
      <t xml:space="preserve">Cette répartition doit être conforme aux articles R. 314-179 (pour la section "hébergement"), R. 314-176 (pour la section "dépendance"), R. 314-163, R. 314-166 et R. 314-167 (pour la section "soins"). En application de ces règles, les cellules grisées sont inaccessibles à la saisie. 
</t>
    </r>
    <r>
      <rPr>
        <b/>
        <u val="single"/>
        <sz val="10"/>
        <rFont val="Arial"/>
        <family val="2"/>
      </rPr>
      <t>Traitements dérogatoires spécifiques</t>
    </r>
    <r>
      <rPr>
        <sz val="10"/>
        <rFont val="Arial"/>
        <family val="2"/>
      </rPr>
      <t xml:space="preserve"> : dans le cadre des mesures de financement exceptionnel mises en place dans le contexte de la crise sanitaire, certaines cellules habituellement fermées à la saisie ont été déverrouillées sur les sections "dépendance" et "soins" (c/602, 603, 606, 61, 62, 67 et subdivisions du c/64)  afin d'enregistrer des charges qui ne relèveraient pas normalement de ces sections mais qui sont prises en charge à titre dérogatoire dans le cadre de la crise sanitaire. La nature de ces charges et leur traitement doivent être spécifiés dans le rapport budgétaire et financier.</t>
    </r>
  </si>
  <si>
    <r>
      <t>- Section "Dépendance" : Les données relatives au forfait global dépendance sont utilisées aux fins d'analyse et de suivi de la réforme au niveau national. Il convient donc de renseigner</t>
    </r>
    <r>
      <rPr>
        <b/>
        <sz val="10"/>
        <rFont val="Arial"/>
        <family val="2"/>
      </rPr>
      <t xml:space="preserve">, </t>
    </r>
    <r>
      <rPr>
        <u val="single"/>
        <sz val="10"/>
        <rFont val="Arial"/>
        <family val="2"/>
      </rPr>
      <t>de manière distincte</t>
    </r>
    <r>
      <rPr>
        <sz val="10"/>
        <rFont val="Arial"/>
        <family val="2"/>
      </rPr>
      <t>, la part issue du résultat de l'équation tarifaire à la charge du département d'implantation (c/7352121), les financements complémentaires mentionnés au 2° de l'article R. 314-172 du CASF (c/7352122), la part issue des tarifs journaliers des résidents hors département d'implantation (c/7352282) ainsi que les participations des usagers relatives à la dépendance (c/73532), en respectant la nomenclature comptable reprise dans le présent cadre.</t>
    </r>
  </si>
  <si>
    <t xml:space="preserve"> - Section "Hébergement" : renseigner la part afférente à l'hébergement des dotations globales et des tarifs journaliers à la charge du département.</t>
  </si>
  <si>
    <t>Ce compte enregistre notamment : 
- les tarifs journaliers versés au titre de l'hébergement permanent des résidents dont le domicile de secours se situe dans un autre département que celui d’implantation de l’EHPAD ou de la PUV ; 
- le ticket modérateur tarif GIR 5-6 couvert par l’ASH.</t>
  </si>
  <si>
    <r>
      <t xml:space="preserve">Les charges d'entretien du mobilier et des locaux affectés à la formation (c/615) ainsi que celles relatives aux assurances responsabilité civile (c/6165) sont des charges d'administration générale et sont donc à imputer sur la section "hébergement", sans différenciation des catégories de personnel concernées.
</t>
    </r>
    <r>
      <rPr>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budgétaire et financier.</t>
    </r>
  </si>
  <si>
    <r>
      <t xml:space="preserve">Les frais de transport, d'hébergement et de mission (c/625) sont des charges d'administration générale et relèvent donc de la section "hébergement" sans différenciation des catégories de personnel concernées. Cette consigne de saisie est également applicable aux frais de déplacement engagés pour stages de formation.
</t>
    </r>
    <r>
      <rPr>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budgétaire et financier.</t>
    </r>
  </si>
  <si>
    <t>Impôts, taxes et versements assimilés sur rémunérations</t>
  </si>
  <si>
    <t>Formation : les versements à un organisme formateur sont à inscrire au compte 633 « Impôts, taxes et versements assimilés sur rémunérations (autres organismes) », ces charges étant à répartir entre les différentes sections tarifaires en fonction des catégories de personnel concernées (et, le cas échéant, réparties entre deux sections tarifaires lorsque la personne émarge sur deux sections tarifaires).</t>
  </si>
  <si>
    <t>- EHPAD/AJA avec ou sans tarif héb. administré : item à sélectionner pour générer le modèle 5A applicable aux EHPAD/petites unités de vie et accueils de jour autonomes du champ "Personnes Âgées" (PA), que leur tarif hébergement/accompagnement à la vie sociale soit ou non fixé par l'autorité de tarification. Ce modèle comporte les trois sections tarifaires complètes (soins, dépendance et hébergement). 
- FAM-SAMSAH : item à sélectionner pour générer le modèle 5C. 
Par dérogation à l'article R. 314-223 du CASF, les CAMSP ne sont pas concernés par la présentation d'une annexe financière.</t>
  </si>
  <si>
    <t>N° FINESS ET de rattachement</t>
  </si>
  <si>
    <t>- Formation : les charges de personnel relatives aux stagiaires (y compris les éventuelles cotisations sociales) sont à imputer dans la ligne 64 "Charges de personnel". Dans le cas d’un EHPAD, ces charges sont à répartir entre les différentes sections tarifaires, en fonction des catégories de personnel concernées (et, le cas échéant, réparties entre deux sections tarifaires lorsque la personne émarge sur deux sections tarifaires). 
- Titulaires d'un mandat syndical : les heures syndicales peuvent être enregistrées en charges de personnel lorsque les personnes concernées sont inscrites au tableau des effectifs de l'établissement. Ces charges peuvent alors être réparties entre les différentes sections tarifaires. 
- Charges relatives au personnel affecté aux fonctions de blanchissage, de nettoyage et au service des repas : les cellules ouvertes sur la section "soins" sont réservées à l'enregistrement de charges qui ne relèvent pas habituellement de cette section tarifaire mais qui sont prises en charge à titre dérogatoire par l'Assurance-maladie dans le cadre de la crise sanitaire. Ces charges doivent être spécifiées dans le rapport budgétaire et financier.</t>
  </si>
  <si>
    <t xml:space="preserve">Ce cadre correspond aux annexes financières mentionnées au 2° de l’article R. 314-223 du CASF et conformes au format prévu par les arrêtés du 18 juin 2018 (NOR : SSAA1804876A), du 15 décembre 2020 (NOR : SSAA2030779A) et du 25 novembre 2022 (NOR : APHA2222632A). </t>
  </si>
  <si>
    <t>Dernière mise à jour : janvier 2023</t>
  </si>
  <si>
    <t>Gestionnaire</t>
  </si>
  <si>
    <t>Item</t>
  </si>
  <si>
    <t>Valeur Gestionnaire</t>
  </si>
  <si>
    <t>Référence</t>
  </si>
  <si>
    <t>Valeur Cadre</t>
  </si>
  <si>
    <t>Avis</t>
  </si>
  <si>
    <t>Cadre - version : 79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</si>
</sst>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quot; &quot;##&quot; &quot;##&quot; &quot;##&quot; &quot;##"/>
    <numFmt numFmtId="168" formatCode="0########"/>
    <numFmt numFmtId="169" formatCode="&quot;Vrai&quot;;&quot;Vrai&quot;;&quot;Faux&quot;"/>
    <numFmt numFmtId="170" formatCode="&quot;Actif&quot;;&quot;Actif&quot;;&quot;Inactif&quot;"/>
    <numFmt numFmtId="171" formatCode="[$€-2]\ #,##0.00_);[Red]\([$€-2]\ #,##0.00\)"/>
    <numFmt numFmtId="172" formatCode="#,##0.0"/>
  </numFmts>
  <fonts count="74">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z val="10"/>
      <name val="Calibri"/>
      <family val="2"/>
    </font>
    <font>
      <b/>
      <u val="single"/>
      <sz val="10"/>
      <name val="Arial"/>
      <family val="2"/>
    </font>
    <font>
      <sz val="8"/>
      <name val="Arial"/>
      <family val="2"/>
    </font>
    <font>
      <b/>
      <sz val="12"/>
      <name val="Arial"/>
      <family val="2"/>
    </font>
    <font>
      <sz val="12"/>
      <name val="Arial"/>
      <family val="2"/>
    </font>
    <font>
      <sz val="7"/>
      <name val="Arial"/>
      <family val="2"/>
    </font>
    <font>
      <b/>
      <sz val="10"/>
      <color indexed="8"/>
      <name val="Arial"/>
      <family val="2"/>
    </font>
    <font>
      <sz val="11"/>
      <name val="Arial"/>
      <family val="2"/>
    </font>
    <font>
      <sz val="7"/>
      <color indexed="8"/>
      <name val="Times New Roman"/>
      <family val="1"/>
    </font>
    <font>
      <strike/>
      <sz val="10"/>
      <name val="Arial"/>
      <family val="2"/>
    </font>
    <font>
      <b/>
      <i/>
      <sz val="12"/>
      <name val="Arial"/>
      <family val="2"/>
    </font>
    <font>
      <b/>
      <i/>
      <strike/>
      <sz val="10"/>
      <name val="Arial"/>
      <family val="2"/>
    </font>
    <font>
      <b/>
      <strike/>
      <sz val="10"/>
      <name val="Arial"/>
      <family val="2"/>
    </font>
    <font>
      <b/>
      <sz val="11"/>
      <color indexed="50"/>
      <name val="Arial"/>
      <family val="2"/>
    </font>
    <font>
      <b/>
      <sz val="12"/>
      <color indexed="50"/>
      <name val="Arial"/>
      <family val="2"/>
    </font>
    <font>
      <vertAlign val="superscript"/>
      <sz val="10"/>
      <color indexed="8"/>
      <name val="Arial"/>
      <family val="2"/>
    </font>
    <font>
      <i/>
      <sz val="10"/>
      <color indexed="8"/>
      <name val="Arial"/>
      <family val="2"/>
    </font>
    <font>
      <u val="single"/>
      <sz val="10"/>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name val="Calibri"/>
      <family val="2"/>
    </font>
    <font>
      <sz val="11"/>
      <color indexed="8"/>
      <name val="Arial"/>
      <family val="2"/>
    </font>
    <font>
      <i/>
      <sz val="11"/>
      <name val="Calibri"/>
      <family val="2"/>
    </font>
    <font>
      <b/>
      <sz val="12"/>
      <color indexed="9"/>
      <name val="Arial"/>
      <family val="2"/>
    </font>
    <font>
      <sz val="11"/>
      <color indexed="9"/>
      <name val="Arial"/>
      <family val="2"/>
    </font>
    <font>
      <b/>
      <sz val="10"/>
      <color indexed="10"/>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b/>
      <sz val="12"/>
      <color theme="0"/>
      <name val="Arial"/>
      <family val="2"/>
    </font>
    <font>
      <sz val="11"/>
      <color theme="0"/>
      <name val="Arial"/>
      <family val="2"/>
    </font>
    <font>
      <b/>
      <sz val="10"/>
      <color rgb="FFFF000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4"/>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medium"/>
      <right/>
      <top/>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medium"/>
      <top style="thin"/>
      <bottom style="thin"/>
    </border>
    <border>
      <left style="medium"/>
      <right style="medium"/>
      <top style="thin"/>
      <bottom/>
    </border>
    <border>
      <left style="medium"/>
      <right style="medium"/>
      <top style="medium"/>
      <bottom style="medium"/>
    </border>
    <border>
      <left style="medium"/>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style="medium"/>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style="thin"/>
      <right/>
      <top style="thin"/>
      <bottom style="medium"/>
    </border>
    <border>
      <left style="medium"/>
      <right style="medium"/>
      <top style="medium"/>
      <bottom style="thin"/>
    </border>
    <border>
      <left style="medium"/>
      <right style="medium"/>
      <top style="thin"/>
      <bottom style="medium"/>
    </border>
    <border>
      <left style="double"/>
      <right/>
      <top style="double"/>
      <bottom style="double"/>
    </border>
    <border>
      <left style="thin"/>
      <right style="thin"/>
      <top style="double"/>
      <bottom style="double"/>
    </border>
    <border>
      <left style="thin"/>
      <right style="thick"/>
      <top style="double"/>
      <bottom style="double"/>
    </border>
    <border>
      <left/>
      <right style="thin"/>
      <top style="double"/>
      <bottom style="double"/>
    </border>
    <border>
      <left style="thin"/>
      <right style="double"/>
      <top style="double"/>
      <bottom style="double"/>
    </border>
    <border>
      <left style="medium"/>
      <right/>
      <top style="medium"/>
      <bottom style="thin"/>
    </border>
    <border>
      <left style="medium"/>
      <right/>
      <top style="thin"/>
      <bottom style="medium"/>
    </border>
    <border>
      <left/>
      <right/>
      <top style="thin"/>
      <bottom/>
    </border>
    <border>
      <left style="medium"/>
      <right/>
      <top/>
      <bottom style="medium"/>
    </border>
    <border>
      <left style="thin"/>
      <right style="thin"/>
      <top style="thin"/>
      <bottom style="thin"/>
    </border>
    <border>
      <left/>
      <right style="thin"/>
      <top style="medium"/>
      <bottom style="thin"/>
    </border>
    <border>
      <left/>
      <right style="thin"/>
      <top style="thin"/>
      <bottom style="thin"/>
    </border>
    <border>
      <left/>
      <right style="thin"/>
      <top style="thin"/>
      <bottom style="medium"/>
    </border>
    <border>
      <left/>
      <right style="thin"/>
      <top style="medium"/>
      <bottom style="medium"/>
    </border>
    <border>
      <left style="thin"/>
      <right style="thin"/>
      <top style="double"/>
      <bottom style="thin"/>
    </border>
    <border>
      <left/>
      <right style="thin"/>
      <top style="double"/>
      <bottom style="thin"/>
    </border>
    <border>
      <left style="thin"/>
      <right style="thin"/>
      <top style="thin"/>
      <bottom style="double"/>
    </border>
    <border>
      <left/>
      <right style="thin"/>
      <top style="thin"/>
      <bottom style="double"/>
    </border>
    <border>
      <left/>
      <right style="medium"/>
      <top style="medium"/>
      <bottom style="thin"/>
    </border>
    <border>
      <left style="thin"/>
      <right style="thick"/>
      <top style="double"/>
      <bottom style="thin"/>
    </border>
    <border>
      <left style="thin"/>
      <right style="double"/>
      <top style="double"/>
      <bottom style="thin"/>
    </border>
    <border>
      <left style="thin"/>
      <right style="thick"/>
      <top style="thin"/>
      <bottom style="double"/>
    </border>
    <border>
      <left style="thin"/>
      <right style="double"/>
      <top style="thin"/>
      <bottom style="double"/>
    </border>
    <border>
      <left style="thin"/>
      <right/>
      <top/>
      <bottom style="thin"/>
    </border>
    <border>
      <left style="thin"/>
      <right/>
      <top style="thin"/>
      <bottom style="thin"/>
    </border>
    <border>
      <left style="thin"/>
      <right/>
      <top style="thin"/>
      <bottom/>
    </border>
    <border>
      <left/>
      <right style="thin"/>
      <top>
        <color indexed="63"/>
      </top>
      <bottom style="thin"/>
    </border>
    <border>
      <left style="medium"/>
      <right/>
      <top style="thin"/>
      <bottom/>
    </border>
    <border>
      <left style="double"/>
      <right style="thin"/>
      <top style="double"/>
      <bottom style="thin"/>
    </border>
    <border>
      <left style="double"/>
      <right style="thin"/>
      <top style="thin"/>
      <bottom style="double"/>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right style="thin"/>
      <top style="thin"/>
      <bottom>
        <color indexed="63"/>
      </bottom>
    </border>
    <border>
      <left/>
      <right/>
      <top style="medium"/>
      <bottom style="medium"/>
    </border>
    <border>
      <left/>
      <right style="medium"/>
      <top style="medium"/>
      <bottom style="medium"/>
    </border>
    <border>
      <left/>
      <right/>
      <top style="thin"/>
      <bottom style="thin"/>
    </border>
    <border>
      <left style="thin"/>
      <right/>
      <top style="medium"/>
      <bottom style="thin"/>
    </border>
    <border>
      <left style="medium"/>
      <right style="medium"/>
      <top style="medium"/>
      <bottom/>
    </border>
    <border>
      <left style="medium"/>
      <right style="medium"/>
      <top/>
      <bottom style="medium"/>
    </border>
    <border>
      <left style="medium"/>
      <right style="medium"/>
      <top>
        <color indexed="63"/>
      </top>
      <bottom>
        <color indexed="63"/>
      </bottom>
    </border>
    <border>
      <left style="medium"/>
      <right style="medium"/>
      <top/>
      <bottom style="thin"/>
    </border>
    <border>
      <left/>
      <right style="thin"/>
      <top/>
      <bottom/>
    </border>
    <border>
      <left/>
      <right/>
      <top style="medium"/>
      <bottom style="thin"/>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5" fillId="27" borderId="1" applyNumberFormat="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7"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641">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2" fillId="33" borderId="0" xfId="0" applyFont="1" applyFill="1" applyBorder="1" applyAlignment="1" applyProtection="1">
      <alignment horizontal="left" vertical="center" indent="1"/>
      <protection/>
    </xf>
    <xf numFmtId="3" fontId="3" fillId="33" borderId="0" xfId="0" applyNumberFormat="1" applyFont="1" applyFill="1" applyBorder="1" applyAlignment="1" applyProtection="1">
      <alignment horizontal="left" vertical="center" wrapText="1"/>
      <protection/>
    </xf>
    <xf numFmtId="166" fontId="3" fillId="33" borderId="13" xfId="0" applyNumberFormat="1" applyFont="1" applyFill="1" applyBorder="1" applyAlignment="1" applyProtection="1">
      <alignment horizontal="left" vertical="center" wrapText="1" indent="1"/>
      <protection/>
    </xf>
    <xf numFmtId="166" fontId="3" fillId="33" borderId="14" xfId="0" applyNumberFormat="1" applyFont="1" applyFill="1" applyBorder="1" applyAlignment="1" applyProtection="1">
      <alignment horizontal="right" vertical="center"/>
      <protection/>
    </xf>
    <xf numFmtId="166" fontId="3" fillId="33" borderId="15" xfId="0" applyNumberFormat="1" applyFont="1" applyFill="1" applyBorder="1" applyAlignment="1" applyProtection="1">
      <alignment horizontal="right" vertical="center"/>
      <protection/>
    </xf>
    <xf numFmtId="166" fontId="3" fillId="33" borderId="16" xfId="0" applyNumberFormat="1" applyFont="1" applyFill="1" applyBorder="1" applyAlignment="1" applyProtection="1">
      <alignment horizontal="right" vertical="center"/>
      <protection/>
    </xf>
    <xf numFmtId="166" fontId="3" fillId="33" borderId="17" xfId="0" applyNumberFormat="1" applyFont="1" applyFill="1" applyBorder="1" applyAlignment="1" applyProtection="1">
      <alignment horizontal="right" vertical="center"/>
      <protection/>
    </xf>
    <xf numFmtId="166" fontId="3" fillId="33" borderId="18" xfId="0" applyNumberFormat="1" applyFont="1" applyFill="1" applyBorder="1" applyAlignment="1" applyProtection="1">
      <alignment horizontal="right" vertical="center"/>
      <protection/>
    </xf>
    <xf numFmtId="166" fontId="3" fillId="33" borderId="19" xfId="0" applyNumberFormat="1" applyFont="1" applyFill="1" applyBorder="1" applyAlignment="1" applyProtection="1">
      <alignment horizontal="right" vertical="center"/>
      <protection/>
    </xf>
    <xf numFmtId="0" fontId="3" fillId="33" borderId="0" xfId="0" applyNumberFormat="1" applyFont="1" applyFill="1" applyBorder="1" applyAlignment="1" applyProtection="1">
      <alignment horizontal="left" vertical="center" wrapText="1"/>
      <protection/>
    </xf>
    <xf numFmtId="0" fontId="3" fillId="33" borderId="20" xfId="57" applyFont="1" applyFill="1" applyBorder="1" applyAlignment="1" applyProtection="1">
      <alignment horizontal="left" vertical="center" wrapText="1" indent="1"/>
      <protection/>
    </xf>
    <xf numFmtId="0" fontId="3" fillId="33" borderId="0" xfId="57" applyFont="1" applyFill="1" applyBorder="1" applyAlignment="1" applyProtection="1">
      <alignment horizontal="left" vertical="center"/>
      <protection/>
    </xf>
    <xf numFmtId="0" fontId="5" fillId="33" borderId="20" xfId="57" applyFont="1" applyFill="1" applyBorder="1" applyAlignment="1" applyProtection="1">
      <alignment horizontal="left" vertical="center" wrapText="1" indent="3"/>
      <protection/>
    </xf>
    <xf numFmtId="0" fontId="3" fillId="33" borderId="21" xfId="57" applyFont="1" applyFill="1" applyBorder="1" applyAlignment="1" applyProtection="1">
      <alignment horizontal="left" vertical="center" wrapText="1" indent="1"/>
      <protection/>
    </xf>
    <xf numFmtId="0" fontId="2" fillId="33" borderId="0" xfId="57" applyFont="1" applyFill="1" applyBorder="1" applyAlignment="1" applyProtection="1">
      <alignment horizontal="left" vertical="center"/>
      <protection/>
    </xf>
    <xf numFmtId="0" fontId="2" fillId="33" borderId="22" xfId="57" applyFont="1" applyFill="1" applyBorder="1" applyAlignment="1" applyProtection="1">
      <alignment horizontal="left" vertical="center" indent="1"/>
      <protection/>
    </xf>
    <xf numFmtId="166" fontId="2" fillId="33" borderId="23" xfId="57" applyNumberFormat="1" applyFont="1" applyFill="1" applyBorder="1" applyAlignment="1" applyProtection="1">
      <alignment vertical="center"/>
      <protection/>
    </xf>
    <xf numFmtId="166" fontId="2" fillId="33" borderId="24" xfId="57" applyNumberFormat="1" applyFont="1" applyFill="1" applyBorder="1" applyAlignment="1" applyProtection="1">
      <alignment vertical="center"/>
      <protection/>
    </xf>
    <xf numFmtId="0" fontId="3" fillId="33" borderId="22" xfId="57" applyFont="1" applyFill="1" applyBorder="1" applyAlignment="1" applyProtection="1">
      <alignment horizontal="left" vertical="center" indent="1"/>
      <protection/>
    </xf>
    <xf numFmtId="166" fontId="3" fillId="33" borderId="23" xfId="0" applyNumberFormat="1" applyFont="1" applyFill="1" applyBorder="1" applyAlignment="1" applyProtection="1">
      <alignment horizontal="right" vertical="center"/>
      <protection/>
    </xf>
    <xf numFmtId="166" fontId="3" fillId="33" borderId="25" xfId="0" applyNumberFormat="1" applyFont="1" applyFill="1" applyBorder="1" applyAlignment="1" applyProtection="1">
      <alignment horizontal="right" vertical="center"/>
      <protection/>
    </xf>
    <xf numFmtId="0" fontId="3" fillId="33" borderId="0" xfId="58" applyFont="1" applyFill="1" applyBorder="1" applyAlignment="1" applyProtection="1">
      <alignment horizontal="left" vertical="center" wrapText="1"/>
      <protection/>
    </xf>
    <xf numFmtId="0" fontId="3" fillId="0" borderId="0" xfId="6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5" fillId="33" borderId="26" xfId="0" applyFont="1" applyFill="1" applyBorder="1" applyAlignment="1" applyProtection="1">
      <alignment horizontal="left" vertical="center" wrapText="1" indent="3"/>
      <protection/>
    </xf>
    <xf numFmtId="0" fontId="4" fillId="33" borderId="26" xfId="58" applyFont="1" applyFill="1" applyBorder="1" applyAlignment="1" applyProtection="1">
      <alignment horizontal="left" vertical="center" indent="1"/>
      <protection/>
    </xf>
    <xf numFmtId="0" fontId="3" fillId="0" borderId="0" xfId="60" applyFont="1" applyBorder="1" applyAlignment="1" applyProtection="1">
      <alignment horizontal="left" vertical="center"/>
      <protection/>
    </xf>
    <xf numFmtId="0" fontId="3" fillId="0" borderId="0" xfId="60" applyFont="1" applyBorder="1" applyAlignment="1" applyProtection="1">
      <alignment vertical="center"/>
      <protection/>
    </xf>
    <xf numFmtId="0" fontId="2" fillId="0" borderId="0" xfId="57" applyFont="1" applyFill="1" applyBorder="1" applyAlignment="1" applyProtection="1">
      <alignment vertical="center"/>
      <protection/>
    </xf>
    <xf numFmtId="0" fontId="4" fillId="33" borderId="26" xfId="59" applyFont="1" applyFill="1" applyBorder="1" applyAlignment="1" applyProtection="1">
      <alignment horizontal="left" vertical="center" indent="1"/>
      <protection/>
    </xf>
    <xf numFmtId="0" fontId="3" fillId="33" borderId="0" xfId="60" applyFont="1" applyFill="1" applyBorder="1" applyAlignment="1" applyProtection="1">
      <alignment horizontal="left" vertical="center"/>
      <protection/>
    </xf>
    <xf numFmtId="0" fontId="2" fillId="33" borderId="0" xfId="60" applyFont="1" applyFill="1" applyBorder="1" applyAlignment="1" applyProtection="1">
      <alignment horizontal="left" vertical="center"/>
      <protection/>
    </xf>
    <xf numFmtId="0" fontId="2" fillId="33" borderId="27" xfId="60" applyFont="1" applyFill="1" applyBorder="1" applyAlignment="1" applyProtection="1">
      <alignment horizontal="left" vertical="center" indent="1"/>
      <protection/>
    </xf>
    <xf numFmtId="0" fontId="3" fillId="0" borderId="0" xfId="58" applyFont="1" applyBorder="1" applyAlignment="1" applyProtection="1">
      <alignment horizontal="left" vertical="center"/>
      <protection/>
    </xf>
    <xf numFmtId="0" fontId="3" fillId="33" borderId="27" xfId="57" applyFont="1" applyFill="1" applyBorder="1" applyAlignment="1" applyProtection="1">
      <alignment horizontal="left" vertical="center" indent="1"/>
      <protection/>
    </xf>
    <xf numFmtId="0" fontId="2" fillId="33" borderId="27" xfId="57" applyFont="1" applyFill="1" applyBorder="1" applyAlignment="1" applyProtection="1">
      <alignment horizontal="left" vertical="center" indent="1"/>
      <protection/>
    </xf>
    <xf numFmtId="0" fontId="3" fillId="33" borderId="0" xfId="54" applyFont="1" applyFill="1" applyBorder="1" applyAlignment="1" applyProtection="1">
      <alignment horizontal="left" vertical="center"/>
      <protection/>
    </xf>
    <xf numFmtId="0" fontId="3" fillId="33" borderId="0" xfId="60" applyFont="1" applyFill="1" applyBorder="1" applyAlignment="1" applyProtection="1">
      <alignment vertical="center" wrapText="1"/>
      <protection/>
    </xf>
    <xf numFmtId="166" fontId="3" fillId="33" borderId="28" xfId="0" applyNumberFormat="1" applyFont="1" applyFill="1" applyBorder="1" applyAlignment="1" applyProtection="1">
      <alignment horizontal="right" vertical="center"/>
      <protection/>
    </xf>
    <xf numFmtId="166" fontId="3" fillId="33" borderId="29" xfId="0" applyNumberFormat="1" applyFont="1" applyFill="1" applyBorder="1" applyAlignment="1" applyProtection="1">
      <alignment horizontal="right" vertical="center"/>
      <protection/>
    </xf>
    <xf numFmtId="166" fontId="3" fillId="33" borderId="30" xfId="0" applyNumberFormat="1" applyFont="1" applyFill="1" applyBorder="1" applyAlignment="1" applyProtection="1">
      <alignment horizontal="right" vertical="center"/>
      <protection/>
    </xf>
    <xf numFmtId="166" fontId="3" fillId="33" borderId="31" xfId="0" applyNumberFormat="1" applyFont="1" applyFill="1" applyBorder="1" applyAlignment="1" applyProtection="1">
      <alignment horizontal="right" vertical="center"/>
      <protection/>
    </xf>
    <xf numFmtId="0" fontId="3" fillId="33" borderId="11" xfId="54" applyFont="1" applyFill="1" applyBorder="1" applyAlignment="1" applyProtection="1">
      <alignment horizontal="left" vertical="center"/>
      <protection/>
    </xf>
    <xf numFmtId="0" fontId="3" fillId="33" borderId="11" xfId="60" applyFont="1" applyFill="1" applyBorder="1" applyAlignment="1" applyProtection="1">
      <alignment vertical="center" wrapText="1"/>
      <protection/>
    </xf>
    <xf numFmtId="0" fontId="3" fillId="0" borderId="0" xfId="60" applyFont="1" applyFill="1" applyBorder="1" applyAlignment="1" applyProtection="1">
      <alignment vertical="center" wrapText="1"/>
      <protection/>
    </xf>
    <xf numFmtId="0" fontId="3" fillId="0" borderId="0" xfId="60" applyFont="1" applyBorder="1" applyAlignment="1" applyProtection="1">
      <alignment vertical="center" wrapText="1"/>
      <protection/>
    </xf>
    <xf numFmtId="49" fontId="3" fillId="0" borderId="0" xfId="58" applyNumberFormat="1" applyFont="1" applyFill="1" applyAlignment="1" applyProtection="1">
      <alignment horizontal="left" vertical="center"/>
      <protection/>
    </xf>
    <xf numFmtId="0" fontId="4" fillId="0" borderId="0" xfId="60" applyFont="1" applyAlignment="1" applyProtection="1">
      <alignment horizontal="left" vertical="center"/>
      <protection/>
    </xf>
    <xf numFmtId="0" fontId="3" fillId="0" borderId="0" xfId="60" applyFont="1" applyAlignment="1" applyProtection="1">
      <alignment horizontal="left" vertical="center"/>
      <protection/>
    </xf>
    <xf numFmtId="0" fontId="3" fillId="0" borderId="0" xfId="54" applyFont="1" applyAlignment="1" applyProtection="1">
      <alignment horizontal="right" vertical="center"/>
      <protection/>
    </xf>
    <xf numFmtId="0" fontId="3" fillId="0" borderId="0" xfId="54" applyFont="1" applyAlignment="1" applyProtection="1">
      <alignment vertical="center"/>
      <protection/>
    </xf>
    <xf numFmtId="0" fontId="3" fillId="0" borderId="0" xfId="59" applyFont="1" applyFill="1" applyBorder="1" applyAlignment="1" applyProtection="1">
      <alignment horizontal="left" vertical="center" wrapText="1"/>
      <protection/>
    </xf>
    <xf numFmtId="0" fontId="4" fillId="0" borderId="0" xfId="59" applyFont="1" applyFill="1" applyBorder="1" applyAlignment="1" applyProtection="1">
      <alignment vertical="center"/>
      <protection/>
    </xf>
    <xf numFmtId="0" fontId="3" fillId="0" borderId="0" xfId="59" applyFont="1" applyFill="1" applyBorder="1" applyAlignment="1" applyProtection="1">
      <alignment horizontal="left" vertical="center"/>
      <protection/>
    </xf>
    <xf numFmtId="0" fontId="3" fillId="0" borderId="0" xfId="58" applyFont="1" applyFill="1" applyBorder="1" applyAlignment="1" applyProtection="1">
      <alignment horizontal="left" vertical="center"/>
      <protection/>
    </xf>
    <xf numFmtId="0" fontId="4" fillId="0" borderId="0" xfId="60" applyFont="1" applyFill="1" applyBorder="1" applyAlignment="1" applyProtection="1">
      <alignment vertical="center"/>
      <protection/>
    </xf>
    <xf numFmtId="0" fontId="3" fillId="0" borderId="0" xfId="60" applyFont="1" applyFill="1" applyBorder="1" applyAlignment="1" applyProtection="1">
      <alignment vertical="center"/>
      <protection/>
    </xf>
    <xf numFmtId="0" fontId="2" fillId="0" borderId="0" xfId="60" applyFont="1" applyFill="1" applyBorder="1" applyAlignment="1" applyProtection="1">
      <alignment vertical="center"/>
      <protection/>
    </xf>
    <xf numFmtId="0" fontId="5" fillId="0" borderId="0" xfId="60" applyFont="1" applyFill="1" applyBorder="1" applyAlignment="1" applyProtection="1">
      <alignment horizontal="left" vertical="center"/>
      <protection/>
    </xf>
    <xf numFmtId="0" fontId="5" fillId="0" borderId="0" xfId="57" applyFont="1" applyFill="1" applyBorder="1" applyAlignment="1" applyProtection="1">
      <alignment horizontal="center" vertical="center"/>
      <protection/>
    </xf>
    <xf numFmtId="0" fontId="4" fillId="0" borderId="0" xfId="60" applyFont="1" applyFill="1" applyBorder="1" applyAlignment="1" applyProtection="1">
      <alignment horizontal="left" vertical="center"/>
      <protection/>
    </xf>
    <xf numFmtId="0" fontId="2" fillId="0" borderId="0" xfId="60" applyFont="1" applyFill="1" applyBorder="1" applyAlignment="1" applyProtection="1">
      <alignment horizontal="left" vertical="center"/>
      <protection/>
    </xf>
    <xf numFmtId="0" fontId="3" fillId="0" borderId="0" xfId="54" applyFont="1" applyFill="1" applyBorder="1" applyAlignment="1" applyProtection="1">
      <alignment horizontal="right" vertical="center"/>
      <protection/>
    </xf>
    <xf numFmtId="0" fontId="3" fillId="0" borderId="0" xfId="54" applyFont="1" applyFill="1" applyBorder="1" applyAlignment="1" applyProtection="1">
      <alignment horizontal="left" vertical="center"/>
      <protection/>
    </xf>
    <xf numFmtId="49" fontId="3" fillId="0" borderId="0" xfId="58" applyNumberFormat="1" applyFont="1" applyFill="1" applyBorder="1" applyAlignment="1" applyProtection="1">
      <alignment horizontal="left" vertical="center"/>
      <protection/>
    </xf>
    <xf numFmtId="0" fontId="2" fillId="0" borderId="0" xfId="57" applyFont="1" applyFill="1" applyBorder="1" applyAlignment="1" applyProtection="1">
      <alignment vertical="center" wrapText="1"/>
      <protection/>
    </xf>
    <xf numFmtId="0" fontId="3" fillId="0" borderId="0" xfId="54" applyFont="1" applyFill="1" applyBorder="1" applyAlignment="1" applyProtection="1">
      <alignment vertical="center"/>
      <protection/>
    </xf>
    <xf numFmtId="0" fontId="4" fillId="33" borderId="13" xfId="57" applyFont="1" applyFill="1" applyBorder="1" applyAlignment="1" applyProtection="1">
      <alignment horizontal="left" vertical="center" indent="1"/>
      <protection/>
    </xf>
    <xf numFmtId="0" fontId="3" fillId="33" borderId="32" xfId="54" applyFont="1" applyFill="1" applyBorder="1" applyProtection="1">
      <alignment/>
      <protection/>
    </xf>
    <xf numFmtId="0" fontId="3" fillId="33" borderId="33" xfId="54" applyFont="1" applyFill="1" applyBorder="1" applyProtection="1">
      <alignment/>
      <protection/>
    </xf>
    <xf numFmtId="0" fontId="3" fillId="33" borderId="34" xfId="54" applyFont="1" applyFill="1" applyBorder="1" applyProtection="1">
      <alignment/>
      <protection/>
    </xf>
    <xf numFmtId="0" fontId="3" fillId="0" borderId="0" xfId="54" applyFont="1" applyAlignment="1" applyProtection="1">
      <alignment horizontal="center"/>
      <protection/>
    </xf>
    <xf numFmtId="0" fontId="3" fillId="0" borderId="0" xfId="54" applyFont="1" applyProtection="1">
      <alignment/>
      <protection/>
    </xf>
    <xf numFmtId="0" fontId="3" fillId="33" borderId="35" xfId="54" applyFont="1" applyFill="1" applyBorder="1" applyProtection="1">
      <alignment/>
      <protection/>
    </xf>
    <xf numFmtId="0" fontId="3" fillId="33" borderId="0" xfId="54" applyFont="1" applyFill="1" applyBorder="1" applyAlignment="1" applyProtection="1">
      <alignment horizontal="left"/>
      <protection/>
    </xf>
    <xf numFmtId="0" fontId="3" fillId="0" borderId="0" xfId="55" applyFont="1" applyAlignment="1" applyProtection="1">
      <alignment vertical="center" wrapText="1"/>
      <protection/>
    </xf>
    <xf numFmtId="0" fontId="4" fillId="33" borderId="0" xfId="54" applyFont="1" applyFill="1" applyBorder="1" applyAlignment="1" applyProtection="1">
      <alignment horizontal="left"/>
      <protection/>
    </xf>
    <xf numFmtId="0" fontId="3" fillId="33" borderId="0" xfId="54" applyFont="1" applyFill="1" applyBorder="1" applyAlignment="1" applyProtection="1">
      <alignment wrapText="1"/>
      <protection/>
    </xf>
    <xf numFmtId="0" fontId="3" fillId="33" borderId="0" xfId="54" applyFont="1" applyFill="1" applyBorder="1" applyAlignment="1" applyProtection="1">
      <alignment/>
      <protection/>
    </xf>
    <xf numFmtId="0" fontId="3" fillId="0" borderId="0" xfId="55" applyFont="1" applyBorder="1" applyAlignment="1" applyProtection="1">
      <alignment vertical="center" wrapText="1"/>
      <protection/>
    </xf>
    <xf numFmtId="0" fontId="2" fillId="33" borderId="35" xfId="55" applyFont="1" applyFill="1" applyBorder="1" applyAlignment="1" applyProtection="1">
      <alignment horizontal="left" vertical="center"/>
      <protection/>
    </xf>
    <xf numFmtId="0" fontId="2" fillId="33" borderId="0" xfId="55" applyFont="1" applyFill="1" applyBorder="1" applyAlignment="1" applyProtection="1">
      <alignment horizontal="left" vertical="center"/>
      <protection/>
    </xf>
    <xf numFmtId="0" fontId="3" fillId="33" borderId="0" xfId="54" applyFont="1" applyFill="1" applyBorder="1" applyProtection="1">
      <alignment/>
      <protection/>
    </xf>
    <xf numFmtId="0" fontId="2" fillId="33" borderId="10" xfId="55" applyFont="1" applyFill="1" applyBorder="1" applyAlignment="1" applyProtection="1">
      <alignment horizontal="center" vertical="center" wrapText="1"/>
      <protection/>
    </xf>
    <xf numFmtId="0" fontId="2" fillId="0" borderId="0" xfId="55" applyFont="1" applyAlignment="1" applyProtection="1">
      <alignment horizontal="left" vertical="center"/>
      <protection/>
    </xf>
    <xf numFmtId="0" fontId="8" fillId="33" borderId="0" xfId="55" applyFont="1" applyFill="1" applyBorder="1" applyAlignment="1" applyProtection="1">
      <alignment horizontal="left" vertical="center" wrapText="1"/>
      <protection/>
    </xf>
    <xf numFmtId="0" fontId="2" fillId="33" borderId="30" xfId="55" applyFont="1" applyFill="1" applyBorder="1" applyAlignment="1" applyProtection="1">
      <alignment horizontal="center" vertical="center" wrapText="1"/>
      <protection/>
    </xf>
    <xf numFmtId="0" fontId="2" fillId="33" borderId="36"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wrapText="1"/>
      <protection/>
    </xf>
    <xf numFmtId="0" fontId="3" fillId="33" borderId="35" xfId="55" applyFont="1" applyFill="1" applyBorder="1" applyAlignment="1" applyProtection="1">
      <alignment horizontal="left"/>
      <protection/>
    </xf>
    <xf numFmtId="0" fontId="4" fillId="33" borderId="0" xfId="55" applyFont="1" applyFill="1" applyBorder="1" applyAlignment="1" applyProtection="1">
      <alignment horizontal="left"/>
      <protection/>
    </xf>
    <xf numFmtId="0" fontId="3" fillId="33" borderId="0" xfId="55" applyFont="1" applyFill="1" applyBorder="1" applyAlignment="1" applyProtection="1">
      <alignment horizontal="left" wrapText="1"/>
      <protection/>
    </xf>
    <xf numFmtId="49" fontId="3" fillId="33" borderId="0" xfId="55" applyNumberFormat="1" applyFont="1" applyFill="1" applyBorder="1" applyAlignment="1" applyProtection="1">
      <alignment horizontal="center" vertical="center"/>
      <protection/>
    </xf>
    <xf numFmtId="49" fontId="3" fillId="33" borderId="10" xfId="55" applyNumberFormat="1" applyFont="1" applyFill="1" applyBorder="1" applyAlignment="1" applyProtection="1">
      <alignment horizontal="center" vertical="center"/>
      <protection/>
    </xf>
    <xf numFmtId="0" fontId="3" fillId="0" borderId="0" xfId="55" applyFont="1" applyAlignment="1" applyProtection="1">
      <alignment horizontal="center"/>
      <protection/>
    </xf>
    <xf numFmtId="0" fontId="3" fillId="0" borderId="0" xfId="55" applyFont="1" applyAlignment="1" applyProtection="1">
      <alignment horizontal="left"/>
      <protection/>
    </xf>
    <xf numFmtId="0" fontId="3" fillId="33" borderId="35" xfId="55" applyFont="1" applyFill="1" applyBorder="1" applyAlignment="1" applyProtection="1">
      <alignment vertical="center" wrapText="1"/>
      <protection/>
    </xf>
    <xf numFmtId="0" fontId="3" fillId="33" borderId="0" xfId="55" applyFont="1" applyFill="1" applyBorder="1" applyAlignment="1" applyProtection="1">
      <alignment horizontal="left" vertical="center" wrapText="1"/>
      <protection/>
    </xf>
    <xf numFmtId="0" fontId="3" fillId="33" borderId="37" xfId="55" applyFont="1" applyFill="1" applyBorder="1" applyAlignment="1" applyProtection="1">
      <alignment horizontal="left" vertical="center" wrapText="1" indent="1"/>
      <protection/>
    </xf>
    <xf numFmtId="166" fontId="3" fillId="33" borderId="10" xfId="55" applyNumberFormat="1" applyFont="1" applyFill="1" applyBorder="1" applyAlignment="1" applyProtection="1">
      <alignment vertical="center" wrapText="1"/>
      <protection/>
    </xf>
    <xf numFmtId="0" fontId="3" fillId="0" borderId="0" xfId="55" applyFont="1" applyAlignment="1" applyProtection="1">
      <alignment horizontal="center" vertical="center" wrapText="1"/>
      <protection/>
    </xf>
    <xf numFmtId="0" fontId="3" fillId="33" borderId="20" xfId="55" applyFont="1" applyFill="1" applyBorder="1" applyAlignment="1" applyProtection="1">
      <alignment horizontal="left" vertical="center" wrapText="1" indent="1"/>
      <protection/>
    </xf>
    <xf numFmtId="0" fontId="3" fillId="33" borderId="38" xfId="55" applyFont="1" applyFill="1" applyBorder="1" applyAlignment="1" applyProtection="1">
      <alignment horizontal="left" vertical="center" wrapText="1" indent="1"/>
      <protection/>
    </xf>
    <xf numFmtId="0" fontId="3" fillId="33" borderId="0" xfId="55" applyFont="1" applyFill="1" applyBorder="1" applyAlignment="1" applyProtection="1">
      <alignment vertical="center" wrapText="1"/>
      <protection/>
    </xf>
    <xf numFmtId="166" fontId="3" fillId="33" borderId="0" xfId="55" applyNumberFormat="1" applyFont="1" applyFill="1" applyBorder="1" applyAlignment="1" applyProtection="1">
      <alignment vertical="center" wrapText="1"/>
      <protection/>
    </xf>
    <xf numFmtId="0" fontId="3" fillId="0" borderId="0" xfId="55" applyFont="1" applyBorder="1" applyAlignment="1" applyProtection="1">
      <alignment horizontal="center" vertical="center" wrapText="1"/>
      <protection/>
    </xf>
    <xf numFmtId="0" fontId="3" fillId="33" borderId="35" xfId="55" applyFont="1" applyFill="1" applyBorder="1" applyProtection="1">
      <alignment/>
      <protection/>
    </xf>
    <xf numFmtId="0" fontId="3" fillId="0" borderId="0" xfId="55" applyFont="1" applyProtection="1">
      <alignment/>
      <protection/>
    </xf>
    <xf numFmtId="0" fontId="3" fillId="0" borderId="0" xfId="55" applyFont="1" applyBorder="1" applyAlignment="1" applyProtection="1">
      <alignment horizontal="center"/>
      <protection/>
    </xf>
    <xf numFmtId="0" fontId="3" fillId="0" borderId="0" xfId="55" applyFont="1" applyBorder="1" applyProtection="1">
      <alignment/>
      <protection/>
    </xf>
    <xf numFmtId="0" fontId="5" fillId="33" borderId="0" xfId="55" applyFont="1" applyFill="1" applyBorder="1" applyAlignment="1" applyProtection="1">
      <alignment horizontal="left" vertical="center" wrapText="1"/>
      <protection/>
    </xf>
    <xf numFmtId="0" fontId="3" fillId="33" borderId="35" xfId="56" applyFont="1" applyFill="1" applyBorder="1" applyAlignment="1" applyProtection="1">
      <alignment vertical="center" wrapText="1"/>
      <protection/>
    </xf>
    <xf numFmtId="0" fontId="4" fillId="33" borderId="0" xfId="56" applyFont="1" applyFill="1" applyBorder="1" applyAlignment="1" applyProtection="1">
      <alignment horizontal="left" vertical="center"/>
      <protection/>
    </xf>
    <xf numFmtId="0" fontId="3" fillId="33" borderId="0" xfId="56" applyFont="1" applyFill="1" applyBorder="1" applyAlignment="1" applyProtection="1">
      <alignment vertical="center" wrapText="1"/>
      <protection/>
    </xf>
    <xf numFmtId="166" fontId="3" fillId="33" borderId="0" xfId="56" applyNumberFormat="1" applyFont="1" applyFill="1" applyBorder="1" applyAlignment="1" applyProtection="1">
      <alignment horizontal="center" vertical="center"/>
      <protection/>
    </xf>
    <xf numFmtId="0" fontId="3" fillId="0" borderId="0" xfId="56" applyFont="1" applyBorder="1" applyAlignment="1" applyProtection="1">
      <alignment horizontal="center" vertical="center" wrapText="1"/>
      <protection/>
    </xf>
    <xf numFmtId="0" fontId="3" fillId="0" borderId="0" xfId="56" applyFont="1" applyBorder="1" applyAlignment="1" applyProtection="1">
      <alignment vertical="center" wrapText="1"/>
      <protection/>
    </xf>
    <xf numFmtId="0" fontId="3" fillId="33" borderId="0" xfId="56" applyFont="1" applyFill="1" applyBorder="1" applyAlignment="1" applyProtection="1">
      <alignment horizontal="left" vertical="center" wrapText="1"/>
      <protection/>
    </xf>
    <xf numFmtId="0" fontId="3" fillId="33" borderId="0" xfId="65" applyFont="1" applyFill="1" applyBorder="1" applyAlignment="1" applyProtection="1">
      <alignment horizontal="left" vertical="center" wrapText="1"/>
      <protection/>
    </xf>
    <xf numFmtId="166" fontId="3" fillId="33" borderId="10" xfId="56" applyNumberFormat="1" applyFont="1" applyFill="1" applyBorder="1" applyAlignment="1" applyProtection="1">
      <alignment vertical="center" wrapText="1"/>
      <protection/>
    </xf>
    <xf numFmtId="0" fontId="3" fillId="0" borderId="0" xfId="56" applyFont="1" applyAlignment="1" applyProtection="1">
      <alignment horizontal="center" vertical="center" wrapText="1"/>
      <protection/>
    </xf>
    <xf numFmtId="0" fontId="3" fillId="0" borderId="0" xfId="56" applyFont="1" applyAlignment="1" applyProtection="1">
      <alignment vertical="center" wrapText="1"/>
      <protection/>
    </xf>
    <xf numFmtId="0" fontId="3" fillId="33" borderId="20" xfId="65" applyFont="1" applyFill="1" applyBorder="1" applyAlignment="1" applyProtection="1">
      <alignment horizontal="left" vertical="center" wrapText="1" indent="1"/>
      <protection/>
    </xf>
    <xf numFmtId="0" fontId="3" fillId="35" borderId="20" xfId="65" applyFont="1" applyFill="1" applyBorder="1" applyAlignment="1" applyProtection="1">
      <alignment horizontal="left" vertical="center" wrapText="1" indent="1"/>
      <protection/>
    </xf>
    <xf numFmtId="0" fontId="3" fillId="33" borderId="38" xfId="65" applyFont="1" applyFill="1" applyBorder="1" applyAlignment="1" applyProtection="1">
      <alignment horizontal="left" vertical="center" wrapText="1" indent="1"/>
      <protection/>
    </xf>
    <xf numFmtId="0" fontId="3" fillId="33" borderId="35" xfId="54" applyFont="1" applyFill="1" applyBorder="1" applyAlignment="1" applyProtection="1">
      <alignment vertical="center"/>
      <protection/>
    </xf>
    <xf numFmtId="0" fontId="5" fillId="33" borderId="0" xfId="54" applyFont="1" applyFill="1" applyBorder="1" applyAlignment="1" applyProtection="1">
      <alignment horizontal="left" vertical="center"/>
      <protection/>
    </xf>
    <xf numFmtId="0" fontId="3" fillId="33" borderId="0" xfId="65" applyFont="1" applyFill="1" applyBorder="1" applyAlignment="1" applyProtection="1">
      <alignment vertical="center" wrapText="1"/>
      <protection/>
    </xf>
    <xf numFmtId="166" fontId="2" fillId="33" borderId="0" xfId="54" applyNumberFormat="1" applyFont="1" applyFill="1" applyBorder="1" applyAlignment="1" applyProtection="1">
      <alignment vertical="center"/>
      <protection/>
    </xf>
    <xf numFmtId="166" fontId="2" fillId="33" borderId="10" xfId="54" applyNumberFormat="1" applyFont="1" applyFill="1" applyBorder="1" applyAlignment="1" applyProtection="1">
      <alignment vertical="center"/>
      <protection/>
    </xf>
    <xf numFmtId="0" fontId="3" fillId="0" borderId="0" xfId="54" applyFont="1" applyAlignment="1" applyProtection="1">
      <alignment horizontal="center" vertical="center"/>
      <protection/>
    </xf>
    <xf numFmtId="0" fontId="5" fillId="33" borderId="0" xfId="56" applyFont="1" applyFill="1" applyBorder="1" applyAlignment="1" applyProtection="1">
      <alignment horizontal="left" vertical="center" wrapText="1"/>
      <protection/>
    </xf>
    <xf numFmtId="0" fontId="2" fillId="33" borderId="39" xfId="54" applyFont="1" applyFill="1" applyBorder="1" applyAlignment="1" applyProtection="1">
      <alignment horizontal="left" vertical="center" wrapText="1" indent="1"/>
      <protection/>
    </xf>
    <xf numFmtId="166" fontId="2" fillId="33" borderId="40" xfId="56" applyNumberFormat="1" applyFont="1" applyFill="1" applyBorder="1" applyAlignment="1" applyProtection="1">
      <alignment vertical="center"/>
      <protection/>
    </xf>
    <xf numFmtId="166" fontId="2" fillId="33" borderId="41" xfId="56" applyNumberFormat="1" applyFont="1" applyFill="1" applyBorder="1" applyAlignment="1" applyProtection="1">
      <alignment vertical="center"/>
      <protection/>
    </xf>
    <xf numFmtId="166" fontId="2" fillId="33" borderId="42" xfId="56" applyNumberFormat="1" applyFont="1" applyFill="1" applyBorder="1" applyAlignment="1" applyProtection="1">
      <alignment vertical="center"/>
      <protection/>
    </xf>
    <xf numFmtId="166" fontId="2" fillId="33" borderId="43" xfId="57" applyNumberFormat="1" applyFont="1" applyFill="1" applyBorder="1" applyAlignment="1" applyProtection="1">
      <alignment vertical="center"/>
      <protection/>
    </xf>
    <xf numFmtId="166" fontId="2" fillId="33" borderId="10" xfId="57" applyNumberFormat="1" applyFont="1" applyFill="1" applyBorder="1" applyAlignment="1" applyProtection="1">
      <alignment vertical="center"/>
      <protection/>
    </xf>
    <xf numFmtId="0" fontId="3" fillId="33" borderId="0" xfId="56" applyFont="1" applyFill="1" applyBorder="1" applyAlignment="1" applyProtection="1">
      <alignment wrapText="1"/>
      <protection/>
    </xf>
    <xf numFmtId="166" fontId="2" fillId="33" borderId="0" xfId="56" applyNumberFormat="1" applyFont="1" applyFill="1" applyBorder="1" applyAlignment="1" applyProtection="1">
      <alignment vertical="center"/>
      <protection/>
    </xf>
    <xf numFmtId="166" fontId="2" fillId="33" borderId="10" xfId="56" applyNumberFormat="1" applyFont="1" applyFill="1" applyBorder="1" applyAlignment="1" applyProtection="1">
      <alignment vertical="center"/>
      <protection/>
    </xf>
    <xf numFmtId="0" fontId="2" fillId="33" borderId="35" xfId="54" applyFont="1" applyFill="1" applyBorder="1" applyAlignment="1" applyProtection="1">
      <alignment horizontal="center" vertical="center" wrapText="1"/>
      <protection/>
    </xf>
    <xf numFmtId="0" fontId="2" fillId="33" borderId="0" xfId="54" applyFont="1" applyFill="1" applyBorder="1" applyAlignment="1" applyProtection="1">
      <alignment horizontal="left"/>
      <protection/>
    </xf>
    <xf numFmtId="0" fontId="2" fillId="0" borderId="0" xfId="54" applyFont="1" applyBorder="1" applyAlignment="1" applyProtection="1">
      <alignment horizontal="center" vertical="center" wrapText="1"/>
      <protection/>
    </xf>
    <xf numFmtId="0" fontId="2" fillId="33" borderId="0" xfId="54" applyFont="1" applyFill="1" applyBorder="1" applyAlignment="1" applyProtection="1">
      <alignment horizontal="left" vertical="center"/>
      <protection/>
    </xf>
    <xf numFmtId="0" fontId="2" fillId="33" borderId="0" xfId="54" applyFont="1" applyFill="1" applyBorder="1" applyAlignment="1" applyProtection="1">
      <alignment horizontal="centerContinuous" vertical="center" wrapText="1"/>
      <protection/>
    </xf>
    <xf numFmtId="0" fontId="2" fillId="0" borderId="0" xfId="54" applyFont="1" applyAlignment="1" applyProtection="1">
      <alignment horizontal="center" vertical="center" wrapText="1"/>
      <protection/>
    </xf>
    <xf numFmtId="0" fontId="2" fillId="33" borderId="0" xfId="54" applyFont="1" applyFill="1" applyBorder="1" applyAlignment="1" applyProtection="1">
      <alignment horizontal="left" vertical="center" wrapText="1"/>
      <protection/>
    </xf>
    <xf numFmtId="166" fontId="3" fillId="33" borderId="0" xfId="54" applyNumberFormat="1" applyFont="1" applyFill="1" applyBorder="1" applyAlignment="1" applyProtection="1">
      <alignment horizontal="center" vertical="center"/>
      <protection/>
    </xf>
    <xf numFmtId="166" fontId="3" fillId="33" borderId="10" xfId="54" applyNumberFormat="1" applyFont="1" applyFill="1" applyBorder="1" applyAlignment="1" applyProtection="1">
      <alignment horizontal="center" vertical="center"/>
      <protection/>
    </xf>
    <xf numFmtId="0" fontId="3" fillId="33" borderId="44" xfId="54" applyFont="1" applyFill="1" applyBorder="1" applyAlignment="1" applyProtection="1">
      <alignment horizontal="left" vertical="center" wrapText="1" indent="1"/>
      <protection/>
    </xf>
    <xf numFmtId="166" fontId="3" fillId="33" borderId="10" xfId="54" applyNumberFormat="1" applyFont="1" applyFill="1" applyBorder="1" applyAlignment="1" applyProtection="1">
      <alignment vertical="center"/>
      <protection/>
    </xf>
    <xf numFmtId="0" fontId="3" fillId="33" borderId="26" xfId="54" applyFont="1" applyFill="1" applyBorder="1" applyAlignment="1" applyProtection="1">
      <alignment horizontal="left" vertical="center" wrapText="1" indent="1"/>
      <protection/>
    </xf>
    <xf numFmtId="0" fontId="3" fillId="33" borderId="35" xfId="54" applyFont="1" applyFill="1" applyBorder="1" applyAlignment="1" applyProtection="1">
      <alignment vertical="center" wrapText="1"/>
      <protection/>
    </xf>
    <xf numFmtId="0" fontId="3" fillId="33" borderId="0" xfId="54" applyFont="1" applyFill="1" applyBorder="1" applyAlignment="1" applyProtection="1">
      <alignment horizontal="left" vertical="center" wrapText="1"/>
      <protection/>
    </xf>
    <xf numFmtId="166" fontId="3" fillId="33" borderId="10" xfId="54" applyNumberFormat="1" applyFont="1" applyFill="1" applyBorder="1" applyAlignment="1" applyProtection="1">
      <alignment vertical="center" wrapText="1"/>
      <protection/>
    </xf>
    <xf numFmtId="0" fontId="3" fillId="0" borderId="0" xfId="54" applyFont="1" applyAlignment="1" applyProtection="1">
      <alignment horizontal="center" vertical="center" wrapText="1"/>
      <protection/>
    </xf>
    <xf numFmtId="0" fontId="3" fillId="0" borderId="0" xfId="54" applyFont="1" applyAlignment="1" applyProtection="1">
      <alignment vertical="center" wrapText="1"/>
      <protection/>
    </xf>
    <xf numFmtId="0" fontId="3" fillId="33" borderId="45" xfId="54" applyFont="1" applyFill="1" applyBorder="1" applyAlignment="1" applyProtection="1">
      <alignment horizontal="left" vertical="center" wrapText="1" indent="1"/>
      <protection/>
    </xf>
    <xf numFmtId="0" fontId="3" fillId="33" borderId="0" xfId="54" applyFont="1" applyFill="1" applyBorder="1" applyAlignment="1" applyProtection="1">
      <alignment vertical="center" wrapText="1"/>
      <protection/>
    </xf>
    <xf numFmtId="166" fontId="3" fillId="33" borderId="0" xfId="54" applyNumberFormat="1" applyFont="1" applyFill="1" applyBorder="1" applyAlignment="1" applyProtection="1">
      <alignment vertical="center"/>
      <protection/>
    </xf>
    <xf numFmtId="0" fontId="3" fillId="0" borderId="0" xfId="54" applyFont="1" applyBorder="1" applyAlignment="1" applyProtection="1">
      <alignment horizontal="center" vertical="center"/>
      <protection/>
    </xf>
    <xf numFmtId="0" fontId="3" fillId="0" borderId="0" xfId="54" applyFont="1" applyBorder="1" applyAlignment="1" applyProtection="1">
      <alignment vertical="center"/>
      <protection/>
    </xf>
    <xf numFmtId="0" fontId="3" fillId="33" borderId="0" xfId="54" applyFont="1" applyFill="1" applyBorder="1" applyAlignment="1" applyProtection="1">
      <alignment vertical="center"/>
      <protection/>
    </xf>
    <xf numFmtId="0" fontId="2" fillId="33" borderId="0" xfId="54" applyFont="1" applyFill="1" applyBorder="1" applyAlignment="1" applyProtection="1">
      <alignment vertical="center" wrapText="1"/>
      <protection/>
    </xf>
    <xf numFmtId="166" fontId="3" fillId="33" borderId="0" xfId="54" applyNumberFormat="1" applyFont="1" applyFill="1" applyBorder="1" applyAlignment="1" applyProtection="1">
      <alignment horizontal="center"/>
      <protection/>
    </xf>
    <xf numFmtId="166" fontId="3" fillId="33" borderId="10" xfId="54" applyNumberFormat="1" applyFont="1" applyFill="1" applyBorder="1" applyAlignment="1" applyProtection="1">
      <alignment horizontal="center"/>
      <protection/>
    </xf>
    <xf numFmtId="0" fontId="3" fillId="33" borderId="44" xfId="55" applyFont="1" applyFill="1" applyBorder="1" applyAlignment="1" applyProtection="1">
      <alignment horizontal="left" vertical="center" wrapText="1" indent="1"/>
      <protection/>
    </xf>
    <xf numFmtId="0" fontId="3" fillId="33" borderId="26" xfId="55" applyFont="1" applyFill="1" applyBorder="1" applyAlignment="1" applyProtection="1">
      <alignment horizontal="left" vertical="center" wrapText="1" indent="1"/>
      <protection/>
    </xf>
    <xf numFmtId="0" fontId="3" fillId="33" borderId="26" xfId="56" applyFont="1" applyFill="1" applyBorder="1" applyAlignment="1" applyProtection="1">
      <alignment horizontal="left" vertical="center" wrapText="1" indent="1"/>
      <protection/>
    </xf>
    <xf numFmtId="0" fontId="3" fillId="33" borderId="0" xfId="53" applyFont="1" applyFill="1" applyBorder="1" applyAlignment="1" applyProtection="1">
      <alignment horizontal="left" vertical="top"/>
      <protection/>
    </xf>
    <xf numFmtId="0" fontId="3" fillId="33" borderId="26" xfId="53" applyFont="1" applyFill="1" applyBorder="1" applyAlignment="1" applyProtection="1">
      <alignment horizontal="left" vertical="center" wrapText="1" indent="1"/>
      <protection/>
    </xf>
    <xf numFmtId="0" fontId="3" fillId="33" borderId="0" xfId="53" applyFont="1" applyFill="1" applyBorder="1" applyAlignment="1" applyProtection="1">
      <alignment horizontal="left" vertical="top" wrapText="1"/>
      <protection/>
    </xf>
    <xf numFmtId="0" fontId="3" fillId="33" borderId="45" xfId="53" applyFont="1" applyFill="1" applyBorder="1" applyAlignment="1" applyProtection="1">
      <alignment horizontal="left" vertical="center" wrapText="1" indent="1"/>
      <protection/>
    </xf>
    <xf numFmtId="0" fontId="3" fillId="33" borderId="0" xfId="53" applyFont="1" applyFill="1" applyBorder="1" applyAlignment="1" applyProtection="1">
      <alignment vertical="center" wrapText="1"/>
      <protection/>
    </xf>
    <xf numFmtId="0" fontId="3" fillId="33" borderId="44" xfId="56" applyFont="1" applyFill="1" applyBorder="1" applyAlignment="1" applyProtection="1">
      <alignment horizontal="left" vertical="center" wrapText="1" indent="1"/>
      <protection/>
    </xf>
    <xf numFmtId="0" fontId="3" fillId="33" borderId="45" xfId="56" applyFont="1" applyFill="1" applyBorder="1" applyAlignment="1" applyProtection="1">
      <alignment horizontal="left" vertical="center" wrapText="1" indent="1"/>
      <protection/>
    </xf>
    <xf numFmtId="166" fontId="3" fillId="33" borderId="0" xfId="56" applyNumberFormat="1" applyFont="1" applyFill="1" applyBorder="1" applyAlignment="1" applyProtection="1">
      <alignment vertical="center" wrapText="1"/>
      <protection/>
    </xf>
    <xf numFmtId="0" fontId="4" fillId="33" borderId="0" xfId="57" applyFont="1" applyFill="1" applyBorder="1" applyAlignment="1" applyProtection="1">
      <alignment horizontal="left"/>
      <protection/>
    </xf>
    <xf numFmtId="0" fontId="3" fillId="33" borderId="35" xfId="57" applyFont="1" applyFill="1" applyBorder="1" applyAlignment="1" applyProtection="1">
      <alignment vertical="center" wrapText="1"/>
      <protection/>
    </xf>
    <xf numFmtId="0" fontId="3" fillId="33" borderId="0" xfId="57" applyFont="1" applyFill="1" applyBorder="1" applyAlignment="1" applyProtection="1">
      <alignment horizontal="left" vertical="center" wrapText="1"/>
      <protection/>
    </xf>
    <xf numFmtId="0" fontId="3" fillId="33" borderId="27" xfId="57" applyFont="1" applyFill="1" applyBorder="1" applyAlignment="1" applyProtection="1">
      <alignment horizontal="left" vertical="center" wrapText="1" indent="1"/>
      <protection/>
    </xf>
    <xf numFmtId="166" fontId="3" fillId="33" borderId="10" xfId="57" applyNumberFormat="1" applyFont="1" applyFill="1" applyBorder="1" applyAlignment="1" applyProtection="1">
      <alignment vertical="center" wrapText="1"/>
      <protection/>
    </xf>
    <xf numFmtId="0" fontId="3" fillId="0" borderId="0" xfId="57" applyFont="1" applyBorder="1" applyAlignment="1" applyProtection="1">
      <alignment horizontal="center" vertical="center" wrapText="1"/>
      <protection/>
    </xf>
    <xf numFmtId="0" fontId="3" fillId="0" borderId="0" xfId="57" applyFont="1" applyBorder="1" applyAlignment="1" applyProtection="1">
      <alignment vertical="center" wrapText="1"/>
      <protection/>
    </xf>
    <xf numFmtId="0" fontId="5" fillId="33" borderId="0" xfId="57" applyFont="1" applyFill="1" applyBorder="1" applyAlignment="1" applyProtection="1">
      <alignment horizontal="left" vertical="center" wrapText="1"/>
      <protection/>
    </xf>
    <xf numFmtId="0" fontId="3" fillId="33" borderId="0" xfId="57" applyFont="1" applyFill="1" applyBorder="1" applyAlignment="1" applyProtection="1">
      <alignment vertical="center" wrapText="1"/>
      <protection/>
    </xf>
    <xf numFmtId="166" fontId="3" fillId="33" borderId="0" xfId="57" applyNumberFormat="1" applyFont="1" applyFill="1" applyBorder="1" applyAlignment="1" applyProtection="1">
      <alignment vertical="center" wrapText="1"/>
      <protection/>
    </xf>
    <xf numFmtId="0" fontId="3" fillId="0" borderId="0" xfId="57" applyFont="1" applyAlignment="1" applyProtection="1">
      <alignment horizontal="center" vertical="center" wrapText="1"/>
      <protection/>
    </xf>
    <xf numFmtId="0" fontId="3" fillId="0" borderId="0" xfId="57" applyFont="1" applyAlignment="1" applyProtection="1">
      <alignment vertical="center" wrapText="1"/>
      <protection/>
    </xf>
    <xf numFmtId="0" fontId="3" fillId="33" borderId="0" xfId="57" applyFont="1" applyFill="1" applyBorder="1" applyAlignment="1" applyProtection="1">
      <alignment wrapText="1"/>
      <protection/>
    </xf>
    <xf numFmtId="0" fontId="3" fillId="33" borderId="44" xfId="57" applyFont="1" applyFill="1" applyBorder="1" applyAlignment="1" applyProtection="1">
      <alignment horizontal="left" vertical="center" wrapText="1" indent="1"/>
      <protection/>
    </xf>
    <xf numFmtId="0" fontId="3" fillId="33" borderId="26" xfId="57" applyFont="1" applyFill="1" applyBorder="1" applyAlignment="1" applyProtection="1">
      <alignment horizontal="left" vertical="center" wrapText="1" indent="1"/>
      <protection/>
    </xf>
    <xf numFmtId="0" fontId="3" fillId="33" borderId="26" xfId="0" applyFont="1" applyFill="1" applyBorder="1" applyAlignment="1" applyProtection="1">
      <alignment horizontal="left" wrapText="1" indent="1"/>
      <protection/>
    </xf>
    <xf numFmtId="0" fontId="3" fillId="33" borderId="45" xfId="57" applyFont="1" applyFill="1" applyBorder="1" applyAlignment="1" applyProtection="1">
      <alignment horizontal="left" vertical="center" wrapText="1" indent="1"/>
      <protection/>
    </xf>
    <xf numFmtId="0" fontId="3" fillId="33" borderId="35" xfId="57" applyFont="1" applyFill="1" applyBorder="1" applyAlignment="1" applyProtection="1">
      <alignment horizontal="left" wrapText="1"/>
      <protection/>
    </xf>
    <xf numFmtId="0" fontId="4" fillId="33" borderId="0" xfId="57" applyFont="1" applyFill="1" applyBorder="1" applyAlignment="1" applyProtection="1">
      <alignment horizontal="left" wrapText="1"/>
      <protection/>
    </xf>
    <xf numFmtId="166" fontId="3" fillId="33" borderId="0" xfId="57" applyNumberFormat="1" applyFont="1" applyFill="1" applyBorder="1" applyAlignment="1" applyProtection="1">
      <alignment horizontal="left" wrapText="1"/>
      <protection/>
    </xf>
    <xf numFmtId="166" fontId="3" fillId="33" borderId="10" xfId="57" applyNumberFormat="1" applyFont="1" applyFill="1" applyBorder="1" applyAlignment="1" applyProtection="1">
      <alignment horizontal="left" wrapText="1"/>
      <protection/>
    </xf>
    <xf numFmtId="0" fontId="3" fillId="0" borderId="0" xfId="57" applyFont="1" applyBorder="1" applyAlignment="1" applyProtection="1">
      <alignment horizontal="center" wrapText="1"/>
      <protection/>
    </xf>
    <xf numFmtId="0" fontId="3" fillId="0" borderId="0" xfId="57" applyFont="1" applyBorder="1" applyAlignment="1" applyProtection="1">
      <alignment horizontal="left" wrapText="1"/>
      <protection/>
    </xf>
    <xf numFmtId="0" fontId="3" fillId="33" borderId="0" xfId="57" applyFont="1" applyFill="1" applyBorder="1" applyAlignment="1" applyProtection="1">
      <alignment horizontal="left" vertical="top" wrapText="1"/>
      <protection/>
    </xf>
    <xf numFmtId="0" fontId="3" fillId="33" borderId="26" xfId="65" applyFont="1" applyFill="1" applyBorder="1" applyAlignment="1" applyProtection="1">
      <alignment horizontal="left" vertical="center" wrapText="1" indent="1"/>
      <protection/>
    </xf>
    <xf numFmtId="0" fontId="5" fillId="33" borderId="35" xfId="57" applyFont="1" applyFill="1" applyBorder="1" applyAlignment="1" applyProtection="1">
      <alignment vertical="center" wrapText="1"/>
      <protection/>
    </xf>
    <xf numFmtId="166" fontId="4" fillId="33" borderId="10" xfId="57" applyNumberFormat="1" applyFont="1" applyFill="1" applyBorder="1" applyAlignment="1" applyProtection="1">
      <alignment vertical="center" wrapText="1"/>
      <protection/>
    </xf>
    <xf numFmtId="0" fontId="5" fillId="0" borderId="0" xfId="57" applyFont="1" applyAlignment="1" applyProtection="1">
      <alignment vertical="center" wrapText="1"/>
      <protection/>
    </xf>
    <xf numFmtId="0" fontId="3" fillId="33" borderId="0" xfId="0" applyFont="1" applyFill="1" applyBorder="1" applyAlignment="1" applyProtection="1">
      <alignment horizontal="left" wrapText="1"/>
      <protection/>
    </xf>
    <xf numFmtId="166" fontId="5" fillId="33" borderId="10" xfId="57" applyNumberFormat="1" applyFont="1" applyFill="1" applyBorder="1" applyAlignment="1" applyProtection="1">
      <alignment vertical="center" wrapText="1"/>
      <protection/>
    </xf>
    <xf numFmtId="0" fontId="5" fillId="0" borderId="0" xfId="57" applyFont="1" applyFill="1" applyAlignment="1" applyProtection="1">
      <alignment horizontal="center" vertical="center" wrapText="1"/>
      <protection/>
    </xf>
    <xf numFmtId="0" fontId="5" fillId="0" borderId="0" xfId="57" applyFont="1" applyFill="1" applyAlignment="1" applyProtection="1">
      <alignment vertical="center" wrapText="1"/>
      <protection/>
    </xf>
    <xf numFmtId="0" fontId="5" fillId="33" borderId="0" xfId="57" applyFont="1" applyFill="1" applyBorder="1" applyAlignment="1" applyProtection="1">
      <alignment horizontal="left" wrapText="1"/>
      <protection/>
    </xf>
    <xf numFmtId="0" fontId="3" fillId="33" borderId="35" xfId="57" applyFont="1" applyFill="1" applyBorder="1" applyAlignment="1" applyProtection="1">
      <alignment wrapText="1"/>
      <protection/>
    </xf>
    <xf numFmtId="166" fontId="3" fillId="33" borderId="0" xfId="57" applyNumberFormat="1" applyFont="1" applyFill="1" applyBorder="1" applyAlignment="1" applyProtection="1">
      <alignment/>
      <protection/>
    </xf>
    <xf numFmtId="166" fontId="2" fillId="33" borderId="0" xfId="57" applyNumberFormat="1" applyFont="1" applyFill="1" applyBorder="1" applyAlignment="1" applyProtection="1">
      <alignment/>
      <protection/>
    </xf>
    <xf numFmtId="166" fontId="2" fillId="33" borderId="10" xfId="57" applyNumberFormat="1" applyFont="1" applyFill="1" applyBorder="1" applyAlignment="1" applyProtection="1">
      <alignment/>
      <protection/>
    </xf>
    <xf numFmtId="0" fontId="3" fillId="0" borderId="0" xfId="57" applyFont="1" applyBorder="1" applyAlignment="1" applyProtection="1">
      <alignment wrapText="1"/>
      <protection/>
    </xf>
    <xf numFmtId="166" fontId="3" fillId="33" borderId="10" xfId="57" applyNumberFormat="1" applyFont="1" applyFill="1" applyBorder="1" applyAlignment="1" applyProtection="1">
      <alignment vertical="center"/>
      <protection/>
    </xf>
    <xf numFmtId="166" fontId="3" fillId="33" borderId="0" xfId="54" applyNumberFormat="1" applyFont="1" applyFill="1" applyBorder="1" applyProtection="1">
      <alignment/>
      <protection/>
    </xf>
    <xf numFmtId="166" fontId="3" fillId="33" borderId="10" xfId="54" applyNumberFormat="1" applyFont="1" applyFill="1" applyBorder="1" applyProtection="1">
      <alignment/>
      <protection/>
    </xf>
    <xf numFmtId="0" fontId="3" fillId="33" borderId="0" xfId="58" applyFont="1" applyFill="1" applyBorder="1" applyAlignment="1" applyProtection="1">
      <alignment horizontal="left"/>
      <protection/>
    </xf>
    <xf numFmtId="0" fontId="3" fillId="33" borderId="10" xfId="54" applyFont="1" applyFill="1" applyBorder="1" applyProtection="1">
      <alignment/>
      <protection/>
    </xf>
    <xf numFmtId="0" fontId="3" fillId="33" borderId="0" xfId="58" applyFont="1" applyFill="1" applyBorder="1" applyAlignment="1" applyProtection="1">
      <alignment wrapText="1"/>
      <protection/>
    </xf>
    <xf numFmtId="166" fontId="3" fillId="33" borderId="0" xfId="57" applyNumberFormat="1" applyFont="1" applyFill="1" applyBorder="1" applyAlignment="1" applyProtection="1">
      <alignment vertical="center"/>
      <protection/>
    </xf>
    <xf numFmtId="0" fontId="2" fillId="33" borderId="0" xfId="58" applyFont="1" applyFill="1" applyBorder="1" applyAlignment="1" applyProtection="1">
      <alignment horizontal="left" vertical="center"/>
      <protection/>
    </xf>
    <xf numFmtId="0" fontId="2" fillId="33" borderId="0" xfId="58" applyFont="1" applyFill="1" applyBorder="1" applyAlignment="1" applyProtection="1">
      <alignment vertical="center" wrapText="1"/>
      <protection/>
    </xf>
    <xf numFmtId="49" fontId="3" fillId="33" borderId="46" xfId="55" applyNumberFormat="1" applyFont="1" applyFill="1" applyBorder="1" applyAlignment="1" applyProtection="1">
      <alignment horizontal="center" vertical="center"/>
      <protection/>
    </xf>
    <xf numFmtId="0" fontId="3" fillId="33" borderId="0" xfId="65" applyFont="1" applyFill="1" applyBorder="1" applyAlignment="1" applyProtection="1">
      <alignment horizontal="left" vertical="top" wrapText="1"/>
      <protection/>
    </xf>
    <xf numFmtId="0" fontId="3" fillId="33" borderId="37" xfId="0" applyFont="1" applyFill="1" applyBorder="1" applyAlignment="1" applyProtection="1">
      <alignment horizontal="left" wrapText="1" indent="1"/>
      <protection/>
    </xf>
    <xf numFmtId="0" fontId="3" fillId="33" borderId="10" xfId="58" applyFont="1" applyFill="1" applyBorder="1" applyAlignment="1" applyProtection="1">
      <alignment vertical="center" wrapText="1"/>
      <protection/>
    </xf>
    <xf numFmtId="0" fontId="3" fillId="0" borderId="0" xfId="54" applyFont="1" applyBorder="1" applyAlignment="1" applyProtection="1">
      <alignment horizontal="center"/>
      <protection/>
    </xf>
    <xf numFmtId="0" fontId="3" fillId="0" borderId="0" xfId="54" applyFont="1" applyBorder="1" applyProtection="1">
      <alignment/>
      <protection/>
    </xf>
    <xf numFmtId="0" fontId="3" fillId="33" borderId="20" xfId="0" applyFont="1" applyFill="1" applyBorder="1" applyAlignment="1" applyProtection="1">
      <alignment horizontal="left" wrapText="1" indent="1"/>
      <protection/>
    </xf>
    <xf numFmtId="0" fontId="3" fillId="33" borderId="38" xfId="0" applyFont="1" applyFill="1" applyBorder="1" applyAlignment="1" applyProtection="1">
      <alignment horizontal="left" wrapText="1" indent="1"/>
      <protection/>
    </xf>
    <xf numFmtId="0" fontId="2" fillId="33" borderId="10" xfId="58" applyFont="1" applyFill="1" applyBorder="1" applyAlignment="1" applyProtection="1">
      <alignment vertical="center" wrapText="1"/>
      <protection/>
    </xf>
    <xf numFmtId="0" fontId="3" fillId="33" borderId="0" xfId="0" applyFont="1" applyFill="1" applyBorder="1" applyAlignment="1" applyProtection="1">
      <alignment wrapText="1"/>
      <protection/>
    </xf>
    <xf numFmtId="0" fontId="3" fillId="33" borderId="0" xfId="58" applyFont="1" applyFill="1" applyBorder="1" applyAlignment="1" applyProtection="1">
      <alignment horizontal="left" vertical="center"/>
      <protection/>
    </xf>
    <xf numFmtId="0" fontId="3" fillId="33" borderId="0" xfId="58" applyFont="1" applyFill="1" applyBorder="1" applyAlignment="1" applyProtection="1">
      <alignment vertical="center" wrapText="1"/>
      <protection/>
    </xf>
    <xf numFmtId="166" fontId="2" fillId="33" borderId="0" xfId="57" applyNumberFormat="1" applyFont="1" applyFill="1" applyBorder="1" applyAlignment="1" applyProtection="1">
      <alignment vertical="center"/>
      <protection/>
    </xf>
    <xf numFmtId="0" fontId="3" fillId="33" borderId="0" xfId="58" applyFont="1" applyFill="1" applyBorder="1" applyProtection="1">
      <alignment/>
      <protection/>
    </xf>
    <xf numFmtId="0" fontId="3" fillId="33" borderId="10" xfId="58" applyFont="1" applyFill="1" applyBorder="1" applyProtection="1">
      <alignment/>
      <protection/>
    </xf>
    <xf numFmtId="0" fontId="3" fillId="33" borderId="37" xfId="65" applyFont="1" applyFill="1" applyBorder="1" applyAlignment="1" applyProtection="1">
      <alignment horizontal="left" vertical="center" wrapText="1" indent="1"/>
      <protection/>
    </xf>
    <xf numFmtId="0" fontId="3" fillId="33" borderId="10" xfId="59" applyFont="1" applyFill="1" applyBorder="1" applyAlignment="1" applyProtection="1">
      <alignment vertical="center" wrapText="1"/>
      <protection/>
    </xf>
    <xf numFmtId="0" fontId="3" fillId="33" borderId="0" xfId="59" applyFont="1" applyFill="1" applyBorder="1" applyAlignment="1" applyProtection="1">
      <alignment horizontal="left" vertical="center" wrapText="1"/>
      <protection/>
    </xf>
    <xf numFmtId="0" fontId="3" fillId="33" borderId="20" xfId="59" applyFont="1" applyFill="1" applyBorder="1" applyAlignment="1" applyProtection="1">
      <alignment horizontal="left" vertical="center" wrapText="1" indent="1"/>
      <protection/>
    </xf>
    <xf numFmtId="0" fontId="3" fillId="33" borderId="0" xfId="59" applyFont="1" applyFill="1" applyBorder="1" applyAlignment="1" applyProtection="1">
      <alignment horizontal="left" vertical="center"/>
      <protection/>
    </xf>
    <xf numFmtId="0" fontId="3" fillId="33" borderId="38" xfId="59" applyFont="1" applyFill="1" applyBorder="1" applyAlignment="1" applyProtection="1">
      <alignment horizontal="left" vertical="center" wrapText="1" indent="1"/>
      <protection/>
    </xf>
    <xf numFmtId="0" fontId="3" fillId="33" borderId="0" xfId="59" applyFont="1" applyFill="1" applyBorder="1" applyAlignment="1" applyProtection="1">
      <alignment vertical="center" wrapText="1"/>
      <protection/>
    </xf>
    <xf numFmtId="0" fontId="3" fillId="33" borderId="0" xfId="59" applyFont="1" applyFill="1" applyBorder="1" applyProtection="1">
      <alignment/>
      <protection/>
    </xf>
    <xf numFmtId="0" fontId="8" fillId="33" borderId="0" xfId="60" applyFont="1" applyFill="1" applyBorder="1" applyAlignment="1" applyProtection="1">
      <alignment horizontal="left" vertical="center" wrapText="1"/>
      <protection/>
    </xf>
    <xf numFmtId="0" fontId="3" fillId="33" borderId="22" xfId="59" applyFont="1" applyFill="1" applyBorder="1" applyAlignment="1" applyProtection="1">
      <alignment horizontal="left" vertical="center" wrapText="1" indent="1"/>
      <protection/>
    </xf>
    <xf numFmtId="0" fontId="3" fillId="33" borderId="10" xfId="59" applyFont="1" applyFill="1" applyBorder="1" applyProtection="1">
      <alignment/>
      <protection/>
    </xf>
    <xf numFmtId="0" fontId="3" fillId="0" borderId="0" xfId="54" applyFont="1" applyFill="1" applyAlignment="1" applyProtection="1">
      <alignment horizontal="center"/>
      <protection/>
    </xf>
    <xf numFmtId="0" fontId="3" fillId="0" borderId="0" xfId="54" applyFont="1" applyFill="1" applyProtection="1">
      <alignment/>
      <protection/>
    </xf>
    <xf numFmtId="0" fontId="4" fillId="33" borderId="0" xfId="60" applyFont="1" applyFill="1" applyBorder="1" applyAlignment="1" applyProtection="1">
      <alignment horizontal="left"/>
      <protection/>
    </xf>
    <xf numFmtId="0" fontId="3" fillId="33" borderId="0" xfId="60" applyFont="1" applyFill="1" applyBorder="1" applyAlignment="1" applyProtection="1">
      <alignment wrapText="1"/>
      <protection/>
    </xf>
    <xf numFmtId="0" fontId="5" fillId="33" borderId="0" xfId="60" applyFont="1" applyFill="1" applyBorder="1" applyProtection="1">
      <alignment/>
      <protection/>
    </xf>
    <xf numFmtId="0" fontId="5" fillId="33" borderId="0" xfId="60" applyFont="1" applyFill="1" applyBorder="1" applyAlignment="1" applyProtection="1">
      <alignment vertical="center" wrapText="1"/>
      <protection/>
    </xf>
    <xf numFmtId="0" fontId="5" fillId="33" borderId="10" xfId="60" applyFont="1" applyFill="1" applyBorder="1" applyAlignment="1" applyProtection="1">
      <alignment vertical="center" wrapText="1"/>
      <protection/>
    </xf>
    <xf numFmtId="0" fontId="3" fillId="33" borderId="0" xfId="65" applyFont="1" applyFill="1" applyBorder="1" applyAlignment="1" applyProtection="1">
      <alignment horizontal="left" vertical="center"/>
      <protection/>
    </xf>
    <xf numFmtId="0" fontId="3" fillId="33" borderId="10" xfId="60" applyFont="1" applyFill="1" applyBorder="1" applyAlignment="1" applyProtection="1">
      <alignment vertical="center" wrapText="1"/>
      <protection/>
    </xf>
    <xf numFmtId="0" fontId="2" fillId="33" borderId="10" xfId="60" applyFont="1" applyFill="1" applyBorder="1" applyAlignment="1" applyProtection="1">
      <alignment vertical="center" wrapText="1"/>
      <protection/>
    </xf>
    <xf numFmtId="0" fontId="5" fillId="33" borderId="35" xfId="54" applyFont="1" applyFill="1" applyBorder="1" applyProtection="1">
      <alignment/>
      <protection/>
    </xf>
    <xf numFmtId="0" fontId="5" fillId="0" borderId="0" xfId="54" applyFont="1" applyAlignment="1" applyProtection="1">
      <alignment horizontal="center"/>
      <protection/>
    </xf>
    <xf numFmtId="0" fontId="5" fillId="0" borderId="0" xfId="54" applyFont="1" applyProtection="1">
      <alignment/>
      <protection/>
    </xf>
    <xf numFmtId="0" fontId="5" fillId="33" borderId="0" xfId="60" applyFont="1" applyFill="1" applyBorder="1" applyAlignment="1" applyProtection="1">
      <alignment horizontal="left" vertical="center"/>
      <protection/>
    </xf>
    <xf numFmtId="4" fontId="3" fillId="33" borderId="10" xfId="60" applyNumberFormat="1" applyFont="1" applyFill="1" applyBorder="1" applyAlignment="1" applyProtection="1">
      <alignment vertical="center" wrapText="1"/>
      <protection/>
    </xf>
    <xf numFmtId="0" fontId="5" fillId="33" borderId="0" xfId="65" applyFont="1" applyFill="1" applyBorder="1" applyAlignment="1" applyProtection="1">
      <alignment horizontal="left" vertical="center"/>
      <protection/>
    </xf>
    <xf numFmtId="0" fontId="5" fillId="33" borderId="0" xfId="65" applyFont="1" applyFill="1" applyBorder="1" applyAlignment="1" applyProtection="1">
      <alignment vertical="center" wrapText="1"/>
      <protection/>
    </xf>
    <xf numFmtId="0" fontId="4" fillId="33" borderId="0" xfId="65" applyFont="1" applyFill="1" applyBorder="1" applyAlignment="1" applyProtection="1">
      <alignment horizontal="left"/>
      <protection/>
    </xf>
    <xf numFmtId="0" fontId="3" fillId="33" borderId="35" xfId="60" applyFont="1" applyFill="1" applyBorder="1" applyAlignment="1" applyProtection="1">
      <alignment vertical="center" wrapText="1"/>
      <protection/>
    </xf>
    <xf numFmtId="0" fontId="3" fillId="0" borderId="0" xfId="60" applyFont="1" applyAlignment="1" applyProtection="1">
      <alignment horizontal="center" vertical="center" wrapText="1"/>
      <protection/>
    </xf>
    <xf numFmtId="0" fontId="3" fillId="0" borderId="0" xfId="60" applyFont="1" applyAlignment="1" applyProtection="1">
      <alignment vertical="center" wrapText="1"/>
      <protection/>
    </xf>
    <xf numFmtId="0" fontId="3" fillId="33" borderId="10" xfId="60" applyFont="1" applyFill="1" applyBorder="1" applyAlignment="1" applyProtection="1">
      <alignment horizontal="center" vertical="center" wrapText="1"/>
      <protection/>
    </xf>
    <xf numFmtId="0" fontId="4" fillId="33" borderId="0" xfId="60" applyFont="1" applyFill="1" applyBorder="1" applyAlignment="1" applyProtection="1">
      <alignment horizontal="left" vertical="center"/>
      <protection/>
    </xf>
    <xf numFmtId="0" fontId="2" fillId="33" borderId="0" xfId="60" applyFont="1" applyFill="1" applyBorder="1" applyAlignment="1" applyProtection="1">
      <alignment vertical="center" wrapText="1"/>
      <protection/>
    </xf>
    <xf numFmtId="0" fontId="3" fillId="33" borderId="47" xfId="54" applyFont="1" applyFill="1" applyBorder="1" applyProtection="1">
      <alignment/>
      <protection/>
    </xf>
    <xf numFmtId="0" fontId="3" fillId="33" borderId="11" xfId="54" applyFont="1" applyFill="1" applyBorder="1" applyAlignment="1" applyProtection="1">
      <alignment horizontal="left"/>
      <protection/>
    </xf>
    <xf numFmtId="0" fontId="3" fillId="33" borderId="11" xfId="54" applyFont="1" applyFill="1" applyBorder="1" applyAlignment="1" applyProtection="1">
      <alignment wrapText="1"/>
      <protection/>
    </xf>
    <xf numFmtId="0" fontId="3" fillId="33" borderId="11" xfId="54" applyFont="1" applyFill="1" applyBorder="1" applyProtection="1">
      <alignment/>
      <protection/>
    </xf>
    <xf numFmtId="0" fontId="3" fillId="33" borderId="12" xfId="54" applyFont="1" applyFill="1" applyBorder="1" applyProtection="1">
      <alignment/>
      <protection/>
    </xf>
    <xf numFmtId="0" fontId="3" fillId="0" borderId="0" xfId="54" applyFont="1" applyAlignment="1" applyProtection="1">
      <alignment horizontal="left"/>
      <protection/>
    </xf>
    <xf numFmtId="0" fontId="3" fillId="0" borderId="0" xfId="54" applyFont="1" applyAlignment="1" applyProtection="1">
      <alignment wrapText="1"/>
      <protection/>
    </xf>
    <xf numFmtId="0" fontId="5" fillId="33" borderId="20" xfId="0" applyFont="1" applyFill="1" applyBorder="1" applyAlignment="1" applyProtection="1">
      <alignment horizontal="left" wrapText="1" indent="3"/>
      <protection/>
    </xf>
    <xf numFmtId="0" fontId="3" fillId="33" borderId="33" xfId="0" applyFont="1" applyFill="1" applyBorder="1" applyAlignment="1" applyProtection="1">
      <alignment/>
      <protection/>
    </xf>
    <xf numFmtId="0" fontId="3" fillId="33" borderId="34" xfId="0" applyFont="1" applyFill="1" applyBorder="1" applyAlignment="1" applyProtection="1">
      <alignment/>
      <protection/>
    </xf>
    <xf numFmtId="0" fontId="3" fillId="0" borderId="0" xfId="0" applyFont="1" applyAlignment="1" applyProtection="1">
      <alignment/>
      <protection/>
    </xf>
    <xf numFmtId="0" fontId="2" fillId="33" borderId="0" xfId="0" applyFont="1" applyFill="1" applyBorder="1" applyAlignment="1" applyProtection="1">
      <alignment horizontal="left" vertical="center"/>
      <protection/>
    </xf>
    <xf numFmtId="0" fontId="3" fillId="33" borderId="48"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49" fontId="3" fillId="30" borderId="48" xfId="0" applyNumberFormat="1" applyFont="1" applyFill="1" applyBorder="1" applyAlignment="1" applyProtection="1">
      <alignment horizontal="left" vertical="center" indent="1"/>
      <protection locked="0"/>
    </xf>
    <xf numFmtId="3" fontId="3" fillId="30" borderId="48" xfId="0" applyNumberFormat="1" applyFont="1" applyFill="1" applyBorder="1" applyAlignment="1" applyProtection="1">
      <alignment horizontal="right" vertical="center" indent="1"/>
      <protection locked="0"/>
    </xf>
    <xf numFmtId="166" fontId="3" fillId="30" borderId="28" xfId="55" applyNumberFormat="1" applyFont="1" applyFill="1" applyBorder="1" applyAlignment="1" applyProtection="1">
      <alignment vertical="center" wrapText="1"/>
      <protection locked="0"/>
    </xf>
    <xf numFmtId="166" fontId="3" fillId="30" borderId="49" xfId="55" applyNumberFormat="1" applyFont="1" applyFill="1" applyBorder="1" applyAlignment="1" applyProtection="1">
      <alignment vertical="center" wrapText="1"/>
      <protection locked="0"/>
    </xf>
    <xf numFmtId="166" fontId="3" fillId="30" borderId="16" xfId="55" applyNumberFormat="1" applyFont="1" applyFill="1" applyBorder="1" applyAlignment="1" applyProtection="1">
      <alignment vertical="center" wrapText="1"/>
      <protection locked="0"/>
    </xf>
    <xf numFmtId="166" fontId="3" fillId="30" borderId="50" xfId="55" applyNumberFormat="1" applyFont="1" applyFill="1" applyBorder="1" applyAlignment="1" applyProtection="1">
      <alignment vertical="center" wrapText="1"/>
      <protection locked="0"/>
    </xf>
    <xf numFmtId="166" fontId="3" fillId="30" borderId="30" xfId="55" applyNumberFormat="1" applyFont="1" applyFill="1" applyBorder="1" applyAlignment="1" applyProtection="1">
      <alignment vertical="center" wrapText="1"/>
      <protection locked="0"/>
    </xf>
    <xf numFmtId="166" fontId="3" fillId="30" borderId="51" xfId="55" applyNumberFormat="1" applyFont="1" applyFill="1" applyBorder="1" applyAlignment="1" applyProtection="1">
      <alignment vertical="center" wrapText="1"/>
      <protection locked="0"/>
    </xf>
    <xf numFmtId="166" fontId="3" fillId="30" borderId="23" xfId="55" applyNumberFormat="1" applyFont="1" applyFill="1" applyBorder="1" applyAlignment="1" applyProtection="1">
      <alignment vertical="center" wrapText="1"/>
      <protection locked="0"/>
    </xf>
    <xf numFmtId="166" fontId="3" fillId="30" borderId="52" xfId="55" applyNumberFormat="1" applyFont="1" applyFill="1" applyBorder="1" applyAlignment="1" applyProtection="1">
      <alignment vertical="center" wrapText="1"/>
      <protection locked="0"/>
    </xf>
    <xf numFmtId="166" fontId="5" fillId="30" borderId="16" xfId="55" applyNumberFormat="1" applyFont="1" applyFill="1" applyBorder="1" applyAlignment="1" applyProtection="1">
      <alignment vertical="center" wrapText="1"/>
      <protection locked="0"/>
    </xf>
    <xf numFmtId="166" fontId="5" fillId="30" borderId="50" xfId="55" applyNumberFormat="1" applyFont="1" applyFill="1" applyBorder="1" applyAlignment="1" applyProtection="1">
      <alignment vertical="center" wrapText="1"/>
      <protection locked="0"/>
    </xf>
    <xf numFmtId="166" fontId="3" fillId="30" borderId="53" xfId="54" applyNumberFormat="1" applyFont="1" applyFill="1" applyBorder="1" applyProtection="1">
      <alignment/>
      <protection locked="0"/>
    </xf>
    <xf numFmtId="166" fontId="3" fillId="30" borderId="54" xfId="54" applyNumberFormat="1" applyFont="1" applyFill="1" applyBorder="1" applyProtection="1">
      <alignment/>
      <protection locked="0"/>
    </xf>
    <xf numFmtId="166" fontId="3" fillId="30" borderId="55" xfId="54" applyNumberFormat="1" applyFont="1" applyFill="1" applyBorder="1" applyProtection="1">
      <alignment/>
      <protection locked="0"/>
    </xf>
    <xf numFmtId="166" fontId="3" fillId="30" borderId="56" xfId="54" applyNumberFormat="1" applyFont="1" applyFill="1" applyBorder="1" applyProtection="1">
      <alignment/>
      <protection locked="0"/>
    </xf>
    <xf numFmtId="166" fontId="3" fillId="30" borderId="29" xfId="55" applyNumberFormat="1" applyFont="1" applyFill="1" applyBorder="1" applyAlignment="1" applyProtection="1">
      <alignment vertical="center" wrapText="1"/>
      <protection locked="0"/>
    </xf>
    <xf numFmtId="166" fontId="3" fillId="30" borderId="17" xfId="55" applyNumberFormat="1" applyFont="1" applyFill="1" applyBorder="1" applyAlignment="1" applyProtection="1">
      <alignment vertical="center" wrapText="1"/>
      <protection locked="0"/>
    </xf>
    <xf numFmtId="166" fontId="3" fillId="30" borderId="31" xfId="55" applyNumberFormat="1" applyFont="1" applyFill="1" applyBorder="1" applyAlignment="1" applyProtection="1">
      <alignment vertical="center" wrapText="1"/>
      <protection locked="0"/>
    </xf>
    <xf numFmtId="166" fontId="3" fillId="30" borderId="25" xfId="55" applyNumberFormat="1" applyFont="1" applyFill="1" applyBorder="1" applyAlignment="1" applyProtection="1">
      <alignment vertical="center" wrapText="1"/>
      <protection locked="0"/>
    </xf>
    <xf numFmtId="166" fontId="5" fillId="30" borderId="17" xfId="55" applyNumberFormat="1" applyFont="1" applyFill="1" applyBorder="1" applyAlignment="1" applyProtection="1">
      <alignment vertical="center" wrapText="1"/>
      <protection locked="0"/>
    </xf>
    <xf numFmtId="166" fontId="3" fillId="30" borderId="57" xfId="55" applyNumberFormat="1" applyFont="1" applyFill="1" applyBorder="1" applyAlignment="1" applyProtection="1">
      <alignment vertical="center" wrapText="1"/>
      <protection locked="0"/>
    </xf>
    <xf numFmtId="166" fontId="3" fillId="30" borderId="58" xfId="54" applyNumberFormat="1" applyFont="1" applyFill="1" applyBorder="1" applyProtection="1">
      <alignment/>
      <protection locked="0"/>
    </xf>
    <xf numFmtId="166" fontId="3" fillId="30" borderId="59" xfId="54" applyNumberFormat="1" applyFont="1" applyFill="1" applyBorder="1" applyProtection="1">
      <alignment/>
      <protection locked="0"/>
    </xf>
    <xf numFmtId="166" fontId="3" fillId="30" borderId="60" xfId="54" applyNumberFormat="1" applyFont="1" applyFill="1" applyBorder="1" applyProtection="1">
      <alignment/>
      <protection locked="0"/>
    </xf>
    <xf numFmtId="166" fontId="3" fillId="30" borderId="61" xfId="54" applyNumberFormat="1" applyFont="1" applyFill="1" applyBorder="1" applyProtection="1">
      <alignment/>
      <protection locked="0"/>
    </xf>
    <xf numFmtId="166" fontId="3" fillId="30" borderId="14" xfId="0" applyNumberFormat="1" applyFont="1" applyFill="1" applyBorder="1" applyAlignment="1" applyProtection="1">
      <alignment horizontal="right" vertical="center" wrapText="1"/>
      <protection locked="0"/>
    </xf>
    <xf numFmtId="166" fontId="3" fillId="30" borderId="15" xfId="0" applyNumberFormat="1" applyFont="1" applyFill="1" applyBorder="1" applyAlignment="1" applyProtection="1">
      <alignment horizontal="right" vertical="center" wrapText="1"/>
      <protection locked="0"/>
    </xf>
    <xf numFmtId="166" fontId="3" fillId="30" borderId="16" xfId="0" applyNumberFormat="1" applyFont="1" applyFill="1" applyBorder="1" applyAlignment="1" applyProtection="1">
      <alignment horizontal="right" vertical="center"/>
      <protection locked="0"/>
    </xf>
    <xf numFmtId="166" fontId="3" fillId="30" borderId="17" xfId="0" applyNumberFormat="1" applyFont="1" applyFill="1" applyBorder="1" applyAlignment="1" applyProtection="1">
      <alignment horizontal="right" vertical="center"/>
      <protection locked="0"/>
    </xf>
    <xf numFmtId="166" fontId="3" fillId="30" borderId="18" xfId="0" applyNumberFormat="1" applyFont="1" applyFill="1" applyBorder="1" applyAlignment="1" applyProtection="1">
      <alignment horizontal="right" vertical="center"/>
      <protection locked="0"/>
    </xf>
    <xf numFmtId="166" fontId="3" fillId="30" borderId="19" xfId="0" applyNumberFormat="1" applyFont="1" applyFill="1" applyBorder="1" applyAlignment="1" applyProtection="1">
      <alignment horizontal="right" vertical="center"/>
      <protection locked="0"/>
    </xf>
    <xf numFmtId="166" fontId="3" fillId="30" borderId="14" xfId="0" applyNumberFormat="1" applyFont="1" applyFill="1" applyBorder="1" applyAlignment="1" applyProtection="1">
      <alignment horizontal="right" vertical="center"/>
      <protection locked="0"/>
    </xf>
    <xf numFmtId="166" fontId="3" fillId="30" borderId="15" xfId="0" applyNumberFormat="1" applyFont="1" applyFill="1" applyBorder="1" applyAlignment="1" applyProtection="1">
      <alignment horizontal="right" vertical="center"/>
      <protection locked="0"/>
    </xf>
    <xf numFmtId="166" fontId="3" fillId="30" borderId="28" xfId="0" applyNumberFormat="1" applyFont="1" applyFill="1" applyBorder="1" applyAlignment="1" applyProtection="1">
      <alignment horizontal="right" vertical="center"/>
      <protection locked="0"/>
    </xf>
    <xf numFmtId="166" fontId="3" fillId="30" borderId="29" xfId="0" applyNumberFormat="1" applyFont="1" applyFill="1" applyBorder="1" applyAlignment="1" applyProtection="1">
      <alignment horizontal="right" vertical="center"/>
      <protection locked="0"/>
    </xf>
    <xf numFmtId="166" fontId="3" fillId="30" borderId="30" xfId="0" applyNumberFormat="1" applyFont="1" applyFill="1" applyBorder="1" applyAlignment="1" applyProtection="1">
      <alignment horizontal="right" vertical="center"/>
      <protection locked="0"/>
    </xf>
    <xf numFmtId="166" fontId="3" fillId="30" borderId="31" xfId="0" applyNumberFormat="1" applyFont="1" applyFill="1" applyBorder="1" applyAlignment="1" applyProtection="1">
      <alignment horizontal="right" vertical="center"/>
      <protection locked="0"/>
    </xf>
    <xf numFmtId="166" fontId="3" fillId="30" borderId="62" xfId="0" applyNumberFormat="1" applyFont="1" applyFill="1" applyBorder="1" applyAlignment="1" applyProtection="1">
      <alignment horizontal="right" vertical="center" wrapText="1"/>
      <protection locked="0"/>
    </xf>
    <xf numFmtId="166" fontId="3" fillId="30" borderId="63" xfId="0" applyNumberFormat="1" applyFont="1" applyFill="1" applyBorder="1" applyAlignment="1" applyProtection="1">
      <alignment horizontal="right" vertical="center"/>
      <protection locked="0"/>
    </xf>
    <xf numFmtId="166" fontId="3" fillId="30" borderId="64" xfId="0" applyNumberFormat="1" applyFont="1" applyFill="1" applyBorder="1" applyAlignment="1" applyProtection="1">
      <alignment horizontal="right" vertical="center"/>
      <protection locked="0"/>
    </xf>
    <xf numFmtId="166" fontId="3" fillId="30" borderId="62" xfId="0" applyNumberFormat="1" applyFont="1" applyFill="1" applyBorder="1" applyAlignment="1" applyProtection="1">
      <alignment horizontal="right" vertical="center"/>
      <protection locked="0"/>
    </xf>
    <xf numFmtId="0" fontId="2" fillId="33" borderId="0" xfId="54" applyFont="1" applyFill="1" applyBorder="1" applyProtection="1">
      <alignment/>
      <protection/>
    </xf>
    <xf numFmtId="0" fontId="3" fillId="33" borderId="13" xfId="56" applyFont="1" applyFill="1" applyBorder="1" applyAlignment="1" applyProtection="1">
      <alignment horizontal="left" vertical="center" wrapText="1" indent="1"/>
      <protection/>
    </xf>
    <xf numFmtId="166" fontId="3" fillId="30" borderId="14" xfId="55" applyNumberFormat="1" applyFont="1" applyFill="1" applyBorder="1" applyAlignment="1" applyProtection="1">
      <alignment vertical="center" wrapText="1"/>
      <protection locked="0"/>
    </xf>
    <xf numFmtId="166" fontId="3" fillId="30" borderId="15" xfId="55" applyNumberFormat="1" applyFont="1" applyFill="1" applyBorder="1" applyAlignment="1" applyProtection="1">
      <alignment vertical="center" wrapText="1"/>
      <protection locked="0"/>
    </xf>
    <xf numFmtId="166" fontId="3" fillId="30" borderId="65" xfId="55" applyNumberFormat="1" applyFont="1" applyFill="1" applyBorder="1" applyAlignment="1" applyProtection="1">
      <alignment vertical="center" wrapText="1"/>
      <protection locked="0"/>
    </xf>
    <xf numFmtId="166" fontId="3" fillId="36" borderId="16" xfId="0" applyNumberFormat="1" applyFont="1" applyFill="1" applyBorder="1" applyAlignment="1" applyProtection="1">
      <alignment horizontal="right" vertical="center"/>
      <protection/>
    </xf>
    <xf numFmtId="166" fontId="3" fillId="36" borderId="17" xfId="0" applyNumberFormat="1" applyFont="1" applyFill="1" applyBorder="1" applyAlignment="1" applyProtection="1">
      <alignment horizontal="right" vertical="center"/>
      <protection/>
    </xf>
    <xf numFmtId="166" fontId="3" fillId="36" borderId="18" xfId="0" applyNumberFormat="1" applyFont="1" applyFill="1" applyBorder="1" applyAlignment="1" applyProtection="1">
      <alignment horizontal="right" vertical="center"/>
      <protection/>
    </xf>
    <xf numFmtId="166" fontId="3" fillId="36" borderId="19" xfId="0" applyNumberFormat="1" applyFont="1" applyFill="1" applyBorder="1" applyAlignment="1" applyProtection="1">
      <alignment horizontal="right" vertical="center"/>
      <protection/>
    </xf>
    <xf numFmtId="166" fontId="3" fillId="36" borderId="64" xfId="0" applyNumberFormat="1" applyFont="1" applyFill="1" applyBorder="1" applyAlignment="1" applyProtection="1">
      <alignment horizontal="right" vertical="center"/>
      <protection/>
    </xf>
    <xf numFmtId="166" fontId="3" fillId="33" borderId="64" xfId="0" applyNumberFormat="1" applyFont="1" applyFill="1" applyBorder="1" applyAlignment="1" applyProtection="1">
      <alignment horizontal="right" vertical="center"/>
      <protection/>
    </xf>
    <xf numFmtId="166" fontId="12" fillId="33" borderId="18" xfId="0" applyNumberFormat="1" applyFont="1" applyFill="1" applyBorder="1" applyAlignment="1" applyProtection="1">
      <alignment horizontal="center" vertical="center" wrapText="1"/>
      <protection/>
    </xf>
    <xf numFmtId="166" fontId="12" fillId="33" borderId="19" xfId="0" applyNumberFormat="1" applyFont="1" applyFill="1" applyBorder="1" applyAlignment="1" applyProtection="1">
      <alignment horizontal="center" vertical="center" wrapText="1"/>
      <protection/>
    </xf>
    <xf numFmtId="166" fontId="3" fillId="36" borderId="63" xfId="0" applyNumberFormat="1" applyFont="1" applyFill="1" applyBorder="1" applyAlignment="1" applyProtection="1">
      <alignment horizontal="right" vertical="center"/>
      <protection/>
    </xf>
    <xf numFmtId="0" fontId="3" fillId="33" borderId="26" xfId="59" applyFont="1" applyFill="1" applyBorder="1" applyAlignment="1" applyProtection="1">
      <alignment horizontal="left" vertical="center" wrapText="1" indent="1"/>
      <protection/>
    </xf>
    <xf numFmtId="0" fontId="3" fillId="33" borderId="26" xfId="60" applyFont="1" applyFill="1" applyBorder="1" applyAlignment="1" applyProtection="1">
      <alignment horizontal="left" vertical="center" wrapText="1" indent="1"/>
      <protection/>
    </xf>
    <xf numFmtId="0" fontId="3" fillId="33" borderId="66" xfId="0" applyFont="1" applyFill="1" applyBorder="1" applyAlignment="1" applyProtection="1">
      <alignment horizontal="left" vertical="center" wrapText="1" indent="1"/>
      <protection/>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47" xfId="0" applyFill="1" applyBorder="1" applyAlignment="1">
      <alignment/>
    </xf>
    <xf numFmtId="0" fontId="0" fillId="33" borderId="11" xfId="0" applyFill="1" applyBorder="1" applyAlignment="1">
      <alignment/>
    </xf>
    <xf numFmtId="0" fontId="0" fillId="33" borderId="12" xfId="0" applyFill="1" applyBorder="1" applyAlignment="1">
      <alignment/>
    </xf>
    <xf numFmtId="0" fontId="5" fillId="33" borderId="0" xfId="58" applyFont="1" applyFill="1" applyBorder="1" applyAlignment="1" applyProtection="1">
      <alignment horizontal="left" vertical="center" wrapText="1"/>
      <protection/>
    </xf>
    <xf numFmtId="0" fontId="50" fillId="33" borderId="0" xfId="0" applyFont="1" applyFill="1" applyBorder="1" applyAlignment="1" quotePrefix="1">
      <alignment/>
    </xf>
    <xf numFmtId="0" fontId="43" fillId="0" borderId="0" xfId="0" applyFont="1" applyAlignment="1" applyProtection="1">
      <alignment/>
      <protection/>
    </xf>
    <xf numFmtId="0" fontId="50" fillId="33" borderId="0" xfId="0" applyFont="1" applyFill="1" applyBorder="1" applyAlignment="1">
      <alignment/>
    </xf>
    <xf numFmtId="166" fontId="5" fillId="30" borderId="18" xfId="0" applyNumberFormat="1" applyFont="1" applyFill="1" applyBorder="1" applyAlignment="1" applyProtection="1">
      <alignment horizontal="right" vertical="center"/>
      <protection locked="0"/>
    </xf>
    <xf numFmtId="166" fontId="5" fillId="30" borderId="64" xfId="0" applyNumberFormat="1" applyFont="1" applyFill="1" applyBorder="1" applyAlignment="1" applyProtection="1">
      <alignment horizontal="right" vertical="center"/>
      <protection locked="0"/>
    </xf>
    <xf numFmtId="166" fontId="5" fillId="30" borderId="19" xfId="0" applyNumberFormat="1" applyFont="1" applyFill="1" applyBorder="1" applyAlignment="1" applyProtection="1">
      <alignment horizontal="right" vertical="center"/>
      <protection locked="0"/>
    </xf>
    <xf numFmtId="166" fontId="5" fillId="36" borderId="18" xfId="0" applyNumberFormat="1" applyFont="1" applyFill="1" applyBorder="1" applyAlignment="1" applyProtection="1">
      <alignment horizontal="right" vertical="center"/>
      <protection/>
    </xf>
    <xf numFmtId="166" fontId="5" fillId="36" borderId="64" xfId="0" applyNumberFormat="1" applyFont="1" applyFill="1" applyBorder="1" applyAlignment="1" applyProtection="1">
      <alignment horizontal="right" vertical="center"/>
      <protection/>
    </xf>
    <xf numFmtId="166" fontId="5" fillId="36" borderId="19" xfId="0" applyNumberFormat="1" applyFont="1" applyFill="1" applyBorder="1" applyAlignment="1" applyProtection="1">
      <alignment horizontal="right" vertical="center"/>
      <protection/>
    </xf>
    <xf numFmtId="166" fontId="5" fillId="33" borderId="18" xfId="0" applyNumberFormat="1" applyFont="1" applyFill="1" applyBorder="1" applyAlignment="1" applyProtection="1">
      <alignment horizontal="right" vertical="center"/>
      <protection/>
    </xf>
    <xf numFmtId="166" fontId="5" fillId="33" borderId="19" xfId="0" applyNumberFormat="1" applyFont="1" applyFill="1" applyBorder="1" applyAlignment="1" applyProtection="1">
      <alignment horizontal="right" vertical="center"/>
      <protection/>
    </xf>
    <xf numFmtId="166" fontId="5" fillId="36" borderId="14" xfId="0" applyNumberFormat="1" applyFont="1" applyFill="1" applyBorder="1" applyAlignment="1" applyProtection="1">
      <alignment horizontal="right" vertical="center"/>
      <protection/>
    </xf>
    <xf numFmtId="166" fontId="5" fillId="36" borderId="15" xfId="0" applyNumberFormat="1" applyFont="1" applyFill="1" applyBorder="1" applyAlignment="1" applyProtection="1">
      <alignment horizontal="right" vertical="center"/>
      <protection/>
    </xf>
    <xf numFmtId="166" fontId="5" fillId="30" borderId="16" xfId="0" applyNumberFormat="1" applyFont="1" applyFill="1" applyBorder="1" applyAlignment="1" applyProtection="1">
      <alignment horizontal="right" vertical="center"/>
      <protection locked="0"/>
    </xf>
    <xf numFmtId="166" fontId="5" fillId="30" borderId="63" xfId="0" applyNumberFormat="1" applyFont="1" applyFill="1" applyBorder="1" applyAlignment="1" applyProtection="1">
      <alignment horizontal="right" vertical="center"/>
      <protection locked="0"/>
    </xf>
    <xf numFmtId="166" fontId="5" fillId="30" borderId="17" xfId="0" applyNumberFormat="1" applyFont="1" applyFill="1" applyBorder="1" applyAlignment="1" applyProtection="1">
      <alignment horizontal="right" vertical="center"/>
      <protection locked="0"/>
    </xf>
    <xf numFmtId="166" fontId="5" fillId="33" borderId="16" xfId="0" applyNumberFormat="1" applyFont="1" applyFill="1" applyBorder="1" applyAlignment="1" applyProtection="1">
      <alignment horizontal="right" vertical="center"/>
      <protection/>
    </xf>
    <xf numFmtId="166" fontId="5" fillId="33" borderId="17" xfId="0" applyNumberFormat="1" applyFont="1" applyFill="1" applyBorder="1" applyAlignment="1" applyProtection="1">
      <alignment horizontal="right" vertical="center"/>
      <protection/>
    </xf>
    <xf numFmtId="0" fontId="68" fillId="36" borderId="0" xfId="0" applyFont="1" applyFill="1" applyBorder="1" applyAlignment="1" applyProtection="1">
      <alignment vertical="center"/>
      <protection/>
    </xf>
    <xf numFmtId="0" fontId="51" fillId="36" borderId="0" xfId="0" applyFont="1" applyFill="1" applyBorder="1" applyAlignment="1">
      <alignment/>
    </xf>
    <xf numFmtId="0" fontId="3" fillId="33" borderId="0" xfId="0" applyFont="1" applyFill="1" applyBorder="1" applyAlignment="1">
      <alignment/>
    </xf>
    <xf numFmtId="0" fontId="69" fillId="33" borderId="11" xfId="0" applyFont="1" applyFill="1" applyBorder="1" applyAlignment="1">
      <alignment/>
    </xf>
    <xf numFmtId="0" fontId="45" fillId="0" borderId="0" xfId="0" applyFont="1" applyAlignment="1" applyProtection="1">
      <alignment/>
      <protection/>
    </xf>
    <xf numFmtId="0" fontId="16" fillId="33" borderId="0" xfId="0" applyFont="1" applyFill="1" applyBorder="1" applyAlignment="1" applyProtection="1">
      <alignment horizontal="left" vertical="center"/>
      <protection/>
    </xf>
    <xf numFmtId="0" fontId="16" fillId="33" borderId="0" xfId="0" applyFont="1" applyFill="1" applyBorder="1" applyAlignment="1" applyProtection="1">
      <alignment vertical="center"/>
      <protection/>
    </xf>
    <xf numFmtId="166" fontId="2" fillId="33" borderId="30" xfId="0" applyNumberFormat="1" applyFont="1" applyFill="1" applyBorder="1" applyAlignment="1" applyProtection="1">
      <alignment horizontal="center" vertical="center" wrapText="1"/>
      <protection/>
    </xf>
    <xf numFmtId="166" fontId="2" fillId="33" borderId="36" xfId="0" applyNumberFormat="1" applyFont="1" applyFill="1" applyBorder="1" applyAlignment="1" applyProtection="1">
      <alignment horizontal="center" vertical="center" wrapText="1"/>
      <protection/>
    </xf>
    <xf numFmtId="166" fontId="2" fillId="33" borderId="31"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33" borderId="0" xfId="0" applyFont="1" applyFill="1" applyBorder="1" applyAlignment="1" applyProtection="1">
      <alignment horizontal="left" vertical="center"/>
      <protection/>
    </xf>
    <xf numFmtId="9" fontId="2" fillId="33" borderId="16" xfId="0" applyNumberFormat="1" applyFont="1" applyFill="1" applyBorder="1" applyAlignment="1" applyProtection="1">
      <alignment horizontal="center" vertical="center"/>
      <protection/>
    </xf>
    <xf numFmtId="9" fontId="2" fillId="33" borderId="63" xfId="0" applyNumberFormat="1" applyFont="1" applyFill="1" applyBorder="1" applyAlignment="1" applyProtection="1">
      <alignment horizontal="center" vertical="center"/>
      <protection/>
    </xf>
    <xf numFmtId="9" fontId="2" fillId="33" borderId="17" xfId="0" applyNumberFormat="1" applyFont="1" applyFill="1" applyBorder="1" applyAlignment="1" applyProtection="1">
      <alignment horizontal="center" vertical="center"/>
      <protection/>
    </xf>
    <xf numFmtId="9" fontId="2" fillId="36" borderId="16" xfId="0" applyNumberFormat="1" applyFont="1" applyFill="1" applyBorder="1" applyAlignment="1" applyProtection="1">
      <alignment horizontal="center" vertical="center"/>
      <protection/>
    </xf>
    <xf numFmtId="9" fontId="2" fillId="36" borderId="17" xfId="0" applyNumberFormat="1" applyFont="1" applyFill="1" applyBorder="1" applyAlignment="1" applyProtection="1">
      <alignment horizontal="center" vertical="center"/>
      <protection/>
    </xf>
    <xf numFmtId="9" fontId="4" fillId="33" borderId="16" xfId="0" applyNumberFormat="1" applyFont="1" applyFill="1" applyBorder="1" applyAlignment="1" applyProtection="1">
      <alignment horizontal="center" vertical="center"/>
      <protection/>
    </xf>
    <xf numFmtId="9" fontId="4" fillId="33" borderId="63" xfId="0" applyNumberFormat="1" applyFont="1" applyFill="1" applyBorder="1" applyAlignment="1" applyProtection="1">
      <alignment horizontal="center" vertical="center"/>
      <protection/>
    </xf>
    <xf numFmtId="9" fontId="4" fillId="33" borderId="17" xfId="0" applyNumberFormat="1" applyFont="1" applyFill="1" applyBorder="1" applyAlignment="1" applyProtection="1">
      <alignment horizontal="center" vertical="center"/>
      <protection/>
    </xf>
    <xf numFmtId="0" fontId="3" fillId="33" borderId="13" xfId="0" applyFont="1" applyFill="1" applyBorder="1" applyAlignment="1" applyProtection="1">
      <alignment horizontal="left" vertical="center" wrapText="1" indent="1"/>
      <protection/>
    </xf>
    <xf numFmtId="9" fontId="2" fillId="36" borderId="18" xfId="0" applyNumberFormat="1" applyFont="1" applyFill="1" applyBorder="1" applyAlignment="1" applyProtection="1">
      <alignment horizontal="center" vertical="center"/>
      <protection/>
    </xf>
    <xf numFmtId="9" fontId="2" fillId="36" borderId="19" xfId="0" applyNumberFormat="1" applyFont="1" applyFill="1" applyBorder="1" applyAlignment="1" applyProtection="1">
      <alignment horizontal="center" vertical="center"/>
      <protection/>
    </xf>
    <xf numFmtId="9" fontId="4" fillId="36" borderId="16" xfId="0" applyNumberFormat="1" applyFont="1" applyFill="1" applyBorder="1" applyAlignment="1" applyProtection="1">
      <alignment horizontal="center" vertical="center"/>
      <protection/>
    </xf>
    <xf numFmtId="9" fontId="4" fillId="36" borderId="63" xfId="0" applyNumberFormat="1" applyFont="1" applyFill="1" applyBorder="1" applyAlignment="1" applyProtection="1">
      <alignment horizontal="center" vertical="center"/>
      <protection/>
    </xf>
    <xf numFmtId="9" fontId="4" fillId="36" borderId="18" xfId="0" applyNumberFormat="1" applyFont="1" applyFill="1" applyBorder="1" applyAlignment="1" applyProtection="1">
      <alignment horizontal="center" vertical="center"/>
      <protection/>
    </xf>
    <xf numFmtId="9" fontId="4" fillId="36" borderId="19" xfId="0" applyNumberFormat="1" applyFont="1" applyFill="1" applyBorder="1" applyAlignment="1" applyProtection="1">
      <alignment horizontal="center" vertical="center"/>
      <protection/>
    </xf>
    <xf numFmtId="9" fontId="4" fillId="36" borderId="64" xfId="0" applyNumberFormat="1" applyFont="1" applyFill="1" applyBorder="1" applyAlignment="1" applyProtection="1">
      <alignment horizontal="center" vertical="center"/>
      <protection/>
    </xf>
    <xf numFmtId="166" fontId="3"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protection/>
    </xf>
    <xf numFmtId="166" fontId="2" fillId="33" borderId="23" xfId="0" applyNumberFormat="1" applyFont="1" applyFill="1" applyBorder="1" applyAlignment="1" applyProtection="1">
      <alignment vertical="center"/>
      <protection/>
    </xf>
    <xf numFmtId="166" fontId="2" fillId="33" borderId="25" xfId="0" applyNumberFormat="1" applyFont="1" applyFill="1" applyBorder="1" applyAlignment="1" applyProtection="1">
      <alignment vertical="center"/>
      <protection/>
    </xf>
    <xf numFmtId="0" fontId="2" fillId="33" borderId="0" xfId="0" applyFont="1" applyFill="1" applyBorder="1" applyAlignment="1" applyProtection="1">
      <alignment horizontal="left" vertical="center" wrapText="1" indent="1"/>
      <protection/>
    </xf>
    <xf numFmtId="0" fontId="5" fillId="33" borderId="26" xfId="60" applyFont="1" applyFill="1" applyBorder="1" applyAlignment="1" applyProtection="1">
      <alignment horizontal="left" vertical="center" wrapText="1" indent="3"/>
      <protection/>
    </xf>
    <xf numFmtId="0" fontId="3" fillId="33" borderId="37" xfId="54" applyFont="1" applyFill="1" applyBorder="1" applyAlignment="1" applyProtection="1">
      <alignment horizontal="left" vertical="center"/>
      <protection/>
    </xf>
    <xf numFmtId="0" fontId="3" fillId="33" borderId="30" xfId="54" applyFont="1" applyFill="1" applyBorder="1" applyAlignment="1" applyProtection="1">
      <alignment horizontal="left" vertical="center"/>
      <protection/>
    </xf>
    <xf numFmtId="0" fontId="3" fillId="33" borderId="67" xfId="54" applyFont="1" applyFill="1" applyBorder="1" applyAlignment="1" applyProtection="1">
      <alignment wrapText="1"/>
      <protection/>
    </xf>
    <xf numFmtId="0" fontId="3" fillId="33" borderId="68" xfId="54" applyFont="1" applyFill="1" applyBorder="1" applyAlignment="1" applyProtection="1">
      <alignment wrapText="1"/>
      <protection/>
    </xf>
    <xf numFmtId="0" fontId="3" fillId="33" borderId="0" xfId="0" applyFont="1" applyFill="1" applyBorder="1" applyAlignment="1" applyProtection="1">
      <alignment horizontal="left" vertical="center" wrapText="1"/>
      <protection/>
    </xf>
    <xf numFmtId="0" fontId="43" fillId="0" borderId="0" xfId="0" applyFont="1" applyAlignment="1">
      <alignment/>
    </xf>
    <xf numFmtId="0" fontId="3" fillId="34" borderId="32" xfId="0" applyFont="1" applyFill="1" applyBorder="1" applyAlignment="1" applyProtection="1">
      <alignment vertical="center"/>
      <protection locked="0"/>
    </xf>
    <xf numFmtId="0" fontId="3" fillId="33" borderId="32" xfId="0" applyFont="1" applyFill="1" applyBorder="1" applyAlignment="1" applyProtection="1">
      <alignment vertical="center"/>
      <protection/>
    </xf>
    <xf numFmtId="0" fontId="3" fillId="33" borderId="33"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4" borderId="35" xfId="0" applyFont="1" applyFill="1" applyBorder="1" applyAlignment="1" applyProtection="1">
      <alignment vertical="center"/>
      <protection locked="0"/>
    </xf>
    <xf numFmtId="0" fontId="17" fillId="33" borderId="35" xfId="0" applyFont="1" applyFill="1" applyBorder="1" applyAlignment="1" applyProtection="1">
      <alignment vertical="center" wrapText="1"/>
      <protection/>
    </xf>
    <xf numFmtId="0" fontId="17" fillId="33" borderId="10" xfId="0" applyFont="1" applyFill="1" applyBorder="1" applyAlignment="1" applyProtection="1">
      <alignment vertical="center" wrapText="1"/>
      <protection/>
    </xf>
    <xf numFmtId="0" fontId="3" fillId="33" borderId="35" xfId="0" applyFont="1" applyFill="1" applyBorder="1" applyAlignment="1" applyProtection="1">
      <alignment vertical="center"/>
      <protection/>
    </xf>
    <xf numFmtId="0" fontId="3" fillId="34" borderId="35" xfId="0" applyFont="1" applyFill="1" applyBorder="1" applyAlignment="1" applyProtection="1">
      <alignment vertical="center"/>
      <protection/>
    </xf>
    <xf numFmtId="0" fontId="3" fillId="33" borderId="0" xfId="0" applyFont="1" applyFill="1" applyBorder="1" applyAlignment="1" applyProtection="1">
      <alignment horizontal="left" vertical="center" indent="1"/>
      <protection/>
    </xf>
    <xf numFmtId="0" fontId="3" fillId="34" borderId="0" xfId="0" applyFont="1" applyFill="1" applyBorder="1" applyAlignment="1" applyProtection="1">
      <alignment vertical="center"/>
      <protection/>
    </xf>
    <xf numFmtId="0" fontId="3" fillId="34" borderId="47" xfId="0" applyFont="1" applyFill="1" applyBorder="1" applyAlignment="1" applyProtection="1">
      <alignment vertical="center"/>
      <protection/>
    </xf>
    <xf numFmtId="0" fontId="3" fillId="33" borderId="47" xfId="0" applyFont="1" applyFill="1" applyBorder="1" applyAlignment="1" applyProtection="1">
      <alignment vertical="center"/>
      <protection/>
    </xf>
    <xf numFmtId="0" fontId="43" fillId="33" borderId="10" xfId="0" applyFont="1" applyFill="1" applyBorder="1" applyAlignment="1">
      <alignment/>
    </xf>
    <xf numFmtId="0" fontId="2" fillId="33" borderId="0" xfId="0" applyFont="1" applyFill="1" applyBorder="1" applyAlignment="1">
      <alignment vertical="center"/>
    </xf>
    <xf numFmtId="0" fontId="43" fillId="33" borderId="0" xfId="0" applyFont="1" applyFill="1" applyBorder="1" applyAlignment="1">
      <alignment/>
    </xf>
    <xf numFmtId="0" fontId="3" fillId="33" borderId="50" xfId="0" applyFont="1" applyFill="1" applyBorder="1" applyAlignment="1" applyProtection="1">
      <alignment horizontal="center" vertical="center" wrapText="1"/>
      <protection/>
    </xf>
    <xf numFmtId="4" fontId="3" fillId="30" borderId="48" xfId="0" applyNumberFormat="1" applyFont="1" applyFill="1" applyBorder="1" applyAlignment="1" applyProtection="1">
      <alignment horizontal="right" vertical="center" indent="1"/>
      <protection locked="0"/>
    </xf>
    <xf numFmtId="3" fontId="3" fillId="30" borderId="50" xfId="0" applyNumberFormat="1" applyFont="1" applyFill="1" applyBorder="1" applyAlignment="1" applyProtection="1">
      <alignment horizontal="right" vertical="center" indent="1"/>
      <protection locked="0"/>
    </xf>
    <xf numFmtId="0" fontId="3" fillId="0" borderId="0" xfId="0" applyFont="1" applyBorder="1" applyAlignment="1" applyProtection="1">
      <alignment vertical="center"/>
      <protection/>
    </xf>
    <xf numFmtId="0" fontId="3" fillId="0" borderId="0" xfId="0" applyFont="1" applyAlignment="1" applyProtection="1">
      <alignment vertical="center"/>
      <protection/>
    </xf>
    <xf numFmtId="0" fontId="3" fillId="33" borderId="35"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vertical="center"/>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vertical="center" wrapText="1"/>
      <protection/>
    </xf>
    <xf numFmtId="0" fontId="3" fillId="0" borderId="0" xfId="0" applyFont="1" applyFill="1" applyBorder="1" applyAlignment="1" applyProtection="1">
      <alignment vertical="center" wrapText="1"/>
      <protection/>
    </xf>
    <xf numFmtId="0" fontId="18" fillId="0" borderId="0" xfId="60" applyFont="1" applyFill="1" applyBorder="1" applyAlignment="1" applyProtection="1">
      <alignment horizontal="left" vertical="center"/>
      <protection/>
    </xf>
    <xf numFmtId="0" fontId="19" fillId="0" borderId="0" xfId="60" applyFont="1" applyFill="1" applyBorder="1" applyAlignment="1" applyProtection="1">
      <alignment horizontal="left" vertical="center"/>
      <protection/>
    </xf>
    <xf numFmtId="0" fontId="2" fillId="33" borderId="67" xfId="54" applyFont="1" applyFill="1" applyBorder="1" applyAlignment="1" applyProtection="1">
      <alignment wrapText="1"/>
      <protection/>
    </xf>
    <xf numFmtId="0" fontId="2" fillId="33" borderId="68" xfId="54" applyFont="1" applyFill="1" applyBorder="1" applyAlignment="1" applyProtection="1">
      <alignment wrapText="1"/>
      <protection/>
    </xf>
    <xf numFmtId="0" fontId="9" fillId="33" borderId="69" xfId="0" applyFont="1" applyFill="1" applyBorder="1" applyAlignment="1" applyProtection="1">
      <alignment vertical="center"/>
      <protection/>
    </xf>
    <xf numFmtId="0" fontId="9" fillId="33" borderId="70" xfId="0" applyFont="1" applyFill="1" applyBorder="1" applyAlignment="1" applyProtection="1">
      <alignment vertical="center"/>
      <protection/>
    </xf>
    <xf numFmtId="49" fontId="9" fillId="33" borderId="71" xfId="0" applyNumberFormat="1" applyFont="1" applyFill="1" applyBorder="1" applyAlignment="1" applyProtection="1">
      <alignment vertical="center" wrapText="1"/>
      <protection/>
    </xf>
    <xf numFmtId="0" fontId="3" fillId="33" borderId="0" xfId="0" applyFont="1" applyFill="1" applyBorder="1" applyAlignment="1">
      <alignment horizontal="left" wrapText="1"/>
    </xf>
    <xf numFmtId="0" fontId="3" fillId="30" borderId="48" xfId="0" applyFont="1" applyFill="1" applyBorder="1" applyAlignment="1" applyProtection="1">
      <alignment horizontal="left" vertical="center" indent="1"/>
      <protection locked="0"/>
    </xf>
    <xf numFmtId="0" fontId="3" fillId="33" borderId="26" xfId="0" applyFont="1" applyFill="1" applyBorder="1" applyAlignment="1" applyProtection="1">
      <alignment horizontal="left" vertical="center" wrapText="1" indent="1"/>
      <protection/>
    </xf>
    <xf numFmtId="0" fontId="3" fillId="33" borderId="20" xfId="0" applyFont="1" applyFill="1" applyBorder="1" applyAlignment="1" applyProtection="1">
      <alignment horizontal="left" vertical="center" wrapText="1" indent="1"/>
      <protection/>
    </xf>
    <xf numFmtId="0" fontId="3" fillId="33" borderId="21" xfId="0" applyFont="1" applyFill="1" applyBorder="1" applyAlignment="1" applyProtection="1">
      <alignment horizontal="left" vertical="center" wrapText="1" indent="1"/>
      <protection/>
    </xf>
    <xf numFmtId="0" fontId="68" fillId="36" borderId="0" xfId="0" applyFont="1" applyFill="1" applyBorder="1" applyAlignment="1">
      <alignment horizontal="center" vertical="center"/>
    </xf>
    <xf numFmtId="0" fontId="50" fillId="33" borderId="0" xfId="0" applyFont="1" applyFill="1" applyBorder="1" applyAlignment="1">
      <alignment vertical="center"/>
    </xf>
    <xf numFmtId="0" fontId="43" fillId="33" borderId="32" xfId="0" applyFont="1" applyFill="1" applyBorder="1" applyAlignment="1">
      <alignment/>
    </xf>
    <xf numFmtId="0" fontId="43" fillId="33" borderId="33" xfId="0" applyFont="1" applyFill="1" applyBorder="1" applyAlignment="1">
      <alignment/>
    </xf>
    <xf numFmtId="0" fontId="43" fillId="33" borderId="34" xfId="0" applyFont="1" applyFill="1" applyBorder="1" applyAlignment="1">
      <alignment/>
    </xf>
    <xf numFmtId="0" fontId="43" fillId="33" borderId="35" xfId="0" applyFont="1" applyFill="1" applyBorder="1" applyAlignment="1">
      <alignment/>
    </xf>
    <xf numFmtId="0" fontId="9" fillId="33" borderId="10" xfId="0" applyFont="1" applyFill="1" applyBorder="1" applyAlignment="1" applyProtection="1">
      <alignment horizontal="center" vertical="center" wrapText="1"/>
      <protection/>
    </xf>
    <xf numFmtId="3" fontId="9" fillId="33" borderId="10" xfId="0" applyNumberFormat="1" applyFont="1" applyFill="1" applyBorder="1" applyAlignment="1" applyProtection="1">
      <alignment vertical="center" wrapText="1"/>
      <protection locked="0"/>
    </xf>
    <xf numFmtId="0" fontId="9" fillId="33" borderId="10" xfId="0" applyFont="1" applyFill="1" applyBorder="1" applyAlignment="1" applyProtection="1">
      <alignment vertical="center" wrapText="1"/>
      <protection/>
    </xf>
    <xf numFmtId="0" fontId="43" fillId="34" borderId="0" xfId="0" applyFont="1" applyFill="1" applyBorder="1" applyAlignment="1">
      <alignment/>
    </xf>
    <xf numFmtId="0" fontId="70" fillId="33" borderId="10" xfId="0" applyFont="1" applyFill="1" applyBorder="1" applyAlignment="1" applyProtection="1">
      <alignment vertical="center"/>
      <protection/>
    </xf>
    <xf numFmtId="166" fontId="3" fillId="33" borderId="23" xfId="57" applyNumberFormat="1" applyFont="1" applyFill="1" applyBorder="1" applyAlignment="1" applyProtection="1">
      <alignment vertical="center"/>
      <protection/>
    </xf>
    <xf numFmtId="166" fontId="3" fillId="33" borderId="24" xfId="57" applyNumberFormat="1" applyFont="1" applyFill="1" applyBorder="1" applyAlignment="1" applyProtection="1">
      <alignment vertical="center"/>
      <protection/>
    </xf>
    <xf numFmtId="166" fontId="3" fillId="33" borderId="23" xfId="0" applyNumberFormat="1" applyFont="1" applyFill="1" applyBorder="1" applyAlignment="1" applyProtection="1">
      <alignment vertical="center"/>
      <protection/>
    </xf>
    <xf numFmtId="166" fontId="3" fillId="33" borderId="25" xfId="0" applyNumberFormat="1" applyFont="1" applyFill="1" applyBorder="1" applyAlignment="1" applyProtection="1">
      <alignment vertical="center"/>
      <protection/>
    </xf>
    <xf numFmtId="0" fontId="2" fillId="33" borderId="0" xfId="54" applyFont="1" applyFill="1" applyBorder="1" applyAlignment="1" applyProtection="1">
      <alignment horizontal="left" vertical="top" wrapText="1"/>
      <protection/>
    </xf>
    <xf numFmtId="0" fontId="2" fillId="33" borderId="0" xfId="54" applyFont="1" applyFill="1" applyBorder="1" applyAlignment="1" applyProtection="1">
      <alignment horizontal="left" wrapText="1"/>
      <protection/>
    </xf>
    <xf numFmtId="0" fontId="5" fillId="33" borderId="10" xfId="0" applyFont="1" applyFill="1" applyBorder="1" applyAlignment="1" applyProtection="1">
      <alignment vertical="center"/>
      <protection/>
    </xf>
    <xf numFmtId="0" fontId="5" fillId="0" borderId="0" xfId="0" applyFont="1" applyAlignment="1" applyProtection="1">
      <alignment vertical="center"/>
      <protection/>
    </xf>
    <xf numFmtId="166" fontId="5" fillId="36" borderId="16" xfId="0" applyNumberFormat="1" applyFont="1" applyFill="1" applyBorder="1" applyAlignment="1" applyProtection="1">
      <alignment horizontal="right" vertical="center"/>
      <protection/>
    </xf>
    <xf numFmtId="0" fontId="9" fillId="30" borderId="72" xfId="0" applyFont="1" applyFill="1" applyBorder="1" applyAlignment="1" applyProtection="1">
      <alignment vertical="center"/>
      <protection locked="0"/>
    </xf>
    <xf numFmtId="0" fontId="9" fillId="30" borderId="73" xfId="0" applyFont="1" applyFill="1" applyBorder="1" applyAlignment="1" applyProtection="1">
      <alignment vertical="center"/>
      <protection locked="0"/>
    </xf>
    <xf numFmtId="49" fontId="9" fillId="30" borderId="73" xfId="0" applyNumberFormat="1" applyFont="1" applyFill="1" applyBorder="1" applyAlignment="1" applyProtection="1">
      <alignment vertical="center" wrapText="1"/>
      <protection locked="0"/>
    </xf>
    <xf numFmtId="0" fontId="9" fillId="30" borderId="73" xfId="0" applyFont="1" applyFill="1" applyBorder="1" applyAlignment="1" applyProtection="1">
      <alignment vertical="center" wrapText="1"/>
      <protection locked="0"/>
    </xf>
    <xf numFmtId="3" fontId="9" fillId="30" borderId="73" xfId="0" applyNumberFormat="1" applyFont="1" applyFill="1" applyBorder="1" applyAlignment="1" applyProtection="1">
      <alignment vertical="center" wrapText="1"/>
      <protection locked="0"/>
    </xf>
    <xf numFmtId="4" fontId="9" fillId="30" borderId="73" xfId="0" applyNumberFormat="1" applyFont="1" applyFill="1" applyBorder="1" applyAlignment="1" applyProtection="1">
      <alignment vertical="center" wrapText="1"/>
      <protection locked="0"/>
    </xf>
    <xf numFmtId="4" fontId="9" fillId="30" borderId="74" xfId="0" applyNumberFormat="1" applyFont="1" applyFill="1" applyBorder="1" applyAlignment="1" applyProtection="1">
      <alignment vertical="center" wrapText="1"/>
      <protection locked="0"/>
    </xf>
    <xf numFmtId="0" fontId="9" fillId="33" borderId="23" xfId="0" applyFont="1" applyFill="1" applyBorder="1" applyAlignment="1" applyProtection="1">
      <alignment horizontal="center" vertical="center" wrapText="1"/>
      <protection/>
    </xf>
    <xf numFmtId="0" fontId="9" fillId="33" borderId="52" xfId="0" applyFont="1" applyFill="1" applyBorder="1" applyAlignment="1" applyProtection="1">
      <alignment horizontal="center" vertical="center"/>
      <protection/>
    </xf>
    <xf numFmtId="0" fontId="9" fillId="33" borderId="75" xfId="0" applyFont="1" applyFill="1" applyBorder="1" applyAlignment="1" applyProtection="1">
      <alignment horizontal="center" vertical="center" wrapText="1"/>
      <protection/>
    </xf>
    <xf numFmtId="0" fontId="9" fillId="33" borderId="24" xfId="0" applyFont="1" applyFill="1" applyBorder="1" applyAlignment="1" applyProtection="1">
      <alignment horizontal="center" vertical="center" wrapText="1"/>
      <protection/>
    </xf>
    <xf numFmtId="0" fontId="9" fillId="33" borderId="27" xfId="0" applyFont="1" applyFill="1" applyBorder="1" applyAlignment="1" applyProtection="1">
      <alignment horizontal="center" vertical="center" wrapText="1"/>
      <protection/>
    </xf>
    <xf numFmtId="0" fontId="9" fillId="33" borderId="25" xfId="0" applyFont="1" applyFill="1" applyBorder="1" applyAlignment="1" applyProtection="1">
      <alignment horizontal="center" vertical="center" wrapText="1"/>
      <protection/>
    </xf>
    <xf numFmtId="0" fontId="9" fillId="30" borderId="76" xfId="0" applyFont="1" applyFill="1" applyBorder="1" applyAlignment="1" applyProtection="1" quotePrefix="1">
      <alignment vertical="center"/>
      <protection locked="0"/>
    </xf>
    <xf numFmtId="0" fontId="9" fillId="30" borderId="77" xfId="0" applyFont="1" applyFill="1" applyBorder="1" applyAlignment="1" applyProtection="1">
      <alignment vertical="center"/>
      <protection locked="0"/>
    </xf>
    <xf numFmtId="0" fontId="3" fillId="33" borderId="0" xfId="0" applyFont="1" applyFill="1" applyBorder="1" applyAlignment="1">
      <alignment horizontal="left" wrapText="1"/>
    </xf>
    <xf numFmtId="0" fontId="3" fillId="33" borderId="0" xfId="0" applyFont="1" applyFill="1" applyBorder="1" applyAlignment="1">
      <alignment horizontal="left" wrapText="1"/>
    </xf>
    <xf numFmtId="0" fontId="9" fillId="33" borderId="35" xfId="0" applyFont="1" applyFill="1" applyBorder="1" applyAlignment="1">
      <alignment/>
    </xf>
    <xf numFmtId="0" fontId="9" fillId="33" borderId="0" xfId="0" applyFont="1" applyFill="1" applyBorder="1" applyAlignment="1">
      <alignment/>
    </xf>
    <xf numFmtId="0" fontId="9" fillId="33" borderId="10" xfId="0" applyFont="1" applyFill="1" applyBorder="1" applyAlignment="1">
      <alignment/>
    </xf>
    <xf numFmtId="0" fontId="9" fillId="34" borderId="0" xfId="0" applyFont="1" applyFill="1" applyBorder="1" applyAlignment="1">
      <alignment/>
    </xf>
    <xf numFmtId="0" fontId="9" fillId="0" borderId="0" xfId="0" applyFont="1" applyAlignment="1">
      <alignment/>
    </xf>
    <xf numFmtId="0" fontId="9" fillId="33" borderId="47" xfId="0" applyFont="1" applyFill="1" applyBorder="1" applyAlignment="1">
      <alignment/>
    </xf>
    <xf numFmtId="0" fontId="9" fillId="33" borderId="11" xfId="0" applyFont="1" applyFill="1" applyBorder="1" applyAlignment="1">
      <alignment/>
    </xf>
    <xf numFmtId="0" fontId="9" fillId="33" borderId="12" xfId="0" applyFont="1" applyFill="1" applyBorder="1" applyAlignment="1">
      <alignment/>
    </xf>
    <xf numFmtId="0" fontId="3" fillId="33" borderId="0" xfId="0" applyFont="1" applyFill="1" applyBorder="1" applyAlignment="1">
      <alignment horizontal="left" wrapText="1"/>
    </xf>
    <xf numFmtId="49" fontId="71" fillId="36" borderId="0" xfId="0" applyNumberFormat="1" applyFont="1" applyFill="1" applyBorder="1" applyAlignment="1" applyProtection="1">
      <alignment vertical="center"/>
      <protection/>
    </xf>
    <xf numFmtId="49" fontId="71" fillId="36" borderId="0" xfId="0" applyNumberFormat="1" applyFont="1" applyFill="1" applyBorder="1" applyAlignment="1">
      <alignment/>
    </xf>
    <xf numFmtId="49" fontId="69" fillId="33" borderId="0" xfId="0" applyNumberFormat="1" applyFont="1" applyFill="1" applyBorder="1" applyAlignment="1">
      <alignment/>
    </xf>
    <xf numFmtId="49" fontId="14"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50" fillId="33" borderId="0" xfId="0" applyNumberFormat="1" applyFont="1" applyFill="1" applyBorder="1" applyAlignment="1" quotePrefix="1">
      <alignment/>
    </xf>
    <xf numFmtId="49" fontId="50" fillId="33" borderId="0" xfId="0" applyNumberFormat="1" applyFont="1" applyFill="1" applyBorder="1" applyAlignment="1">
      <alignment/>
    </xf>
    <xf numFmtId="49" fontId="50" fillId="33" borderId="0" xfId="0" applyNumberFormat="1" applyFont="1" applyFill="1" applyBorder="1" applyAlignment="1">
      <alignment horizontal="left" wrapText="1"/>
    </xf>
    <xf numFmtId="0" fontId="3" fillId="33" borderId="0" xfId="0" applyFont="1" applyFill="1" applyBorder="1" applyAlignment="1">
      <alignment horizontal="left" wrapText="1"/>
    </xf>
    <xf numFmtId="0" fontId="70" fillId="36" borderId="0" xfId="0" applyFont="1" applyFill="1" applyBorder="1" applyAlignment="1" applyProtection="1">
      <alignment horizontal="center" vertical="center"/>
      <protection/>
    </xf>
    <xf numFmtId="0" fontId="3" fillId="33" borderId="0" xfId="0" applyFont="1" applyFill="1" applyBorder="1" applyAlignment="1">
      <alignment horizontal="left" wrapText="1"/>
    </xf>
    <xf numFmtId="2" fontId="9" fillId="30" borderId="77" xfId="0" applyNumberFormat="1" applyFont="1" applyFill="1" applyBorder="1" applyAlignment="1" applyProtection="1">
      <alignment vertical="center"/>
      <protection locked="0"/>
    </xf>
    <xf numFmtId="2" fontId="9" fillId="30" borderId="78" xfId="0" applyNumberFormat="1" applyFont="1" applyFill="1" applyBorder="1" applyAlignment="1" applyProtection="1">
      <alignment vertical="center" wrapText="1"/>
      <protection locked="0"/>
    </xf>
    <xf numFmtId="3" fontId="3" fillId="30" borderId="48" xfId="0" applyNumberFormat="1" applyFont="1" applyFill="1" applyBorder="1" applyAlignment="1" applyProtection="1">
      <alignment horizontal="center" vertical="center" wrapText="1"/>
      <protection locked="0"/>
    </xf>
    <xf numFmtId="166" fontId="5" fillId="36" borderId="63" xfId="0" applyNumberFormat="1" applyFont="1" applyFill="1" applyBorder="1" applyAlignment="1" applyProtection="1">
      <alignment horizontal="right" vertical="center"/>
      <protection/>
    </xf>
    <xf numFmtId="0" fontId="5" fillId="33" borderId="35" xfId="0" applyFont="1" applyFill="1" applyBorder="1" applyAlignment="1" applyProtection="1">
      <alignment vertical="center"/>
      <protection/>
    </xf>
    <xf numFmtId="10" fontId="4" fillId="33" borderId="16" xfId="0" applyNumberFormat="1" applyFont="1" applyFill="1" applyBorder="1" applyAlignment="1" applyProtection="1">
      <alignment horizontal="center" vertical="center"/>
      <protection/>
    </xf>
    <xf numFmtId="10" fontId="4" fillId="33" borderId="63" xfId="0" applyNumberFormat="1" applyFont="1" applyFill="1" applyBorder="1" applyAlignment="1" applyProtection="1">
      <alignment horizontal="center" vertical="center"/>
      <protection/>
    </xf>
    <xf numFmtId="0" fontId="3" fillId="33" borderId="0" xfId="0" applyFont="1" applyFill="1" applyBorder="1" applyAlignment="1" quotePrefix="1">
      <alignment horizontal="left" vertical="top" wrapText="1"/>
    </xf>
    <xf numFmtId="0" fontId="3" fillId="33" borderId="0" xfId="0" applyFont="1" applyFill="1" applyBorder="1" applyAlignment="1">
      <alignment horizontal="left" vertical="top" wrapText="1"/>
    </xf>
    <xf numFmtId="0" fontId="3" fillId="26" borderId="35" xfId="0" applyFont="1" applyFill="1" applyBorder="1" applyAlignment="1" applyProtection="1">
      <alignment vertical="center"/>
      <protection/>
    </xf>
    <xf numFmtId="0" fontId="52" fillId="0" borderId="0" xfId="0" applyFont="1" applyAlignment="1" applyProtection="1">
      <alignment horizontal="left" vertical="center"/>
      <protection/>
    </xf>
    <xf numFmtId="0" fontId="72" fillId="0" borderId="0" xfId="60" applyFont="1" applyFill="1" applyBorder="1" applyAlignment="1" applyProtection="1">
      <alignment horizontal="left" vertical="center"/>
      <protection/>
    </xf>
    <xf numFmtId="0" fontId="3" fillId="33"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3" fillId="33" borderId="45" xfId="0" applyFont="1" applyFill="1" applyBorder="1" applyAlignment="1" applyProtection="1">
      <alignment horizontal="left" wrapText="1" indent="1"/>
      <protection/>
    </xf>
    <xf numFmtId="0" fontId="3" fillId="33" borderId="21" xfId="0" applyFont="1" applyFill="1" applyBorder="1" applyAlignment="1" applyProtection="1">
      <alignment horizontal="left" wrapText="1" indent="1"/>
      <protection/>
    </xf>
    <xf numFmtId="166" fontId="3" fillId="30" borderId="18" xfId="55" applyNumberFormat="1" applyFont="1" applyFill="1" applyBorder="1" applyAlignment="1" applyProtection="1">
      <alignment vertical="center" wrapText="1"/>
      <protection locked="0"/>
    </xf>
    <xf numFmtId="166" fontId="3" fillId="30" borderId="19" xfId="55" applyNumberFormat="1" applyFont="1" applyFill="1" applyBorder="1" applyAlignment="1" applyProtection="1">
      <alignment vertical="center" wrapText="1"/>
      <protection locked="0"/>
    </xf>
    <xf numFmtId="166" fontId="3" fillId="30" borderId="79" xfId="55" applyNumberFormat="1" applyFont="1" applyFill="1" applyBorder="1" applyAlignment="1" applyProtection="1">
      <alignment vertical="center" wrapText="1"/>
      <protection locked="0"/>
    </xf>
    <xf numFmtId="0" fontId="52" fillId="33" borderId="33" xfId="0" applyFont="1" applyFill="1" applyBorder="1" applyAlignment="1">
      <alignment/>
    </xf>
    <xf numFmtId="0" fontId="3" fillId="33" borderId="0" xfId="0" applyFont="1" applyFill="1" applyBorder="1" applyAlignment="1" quotePrefix="1">
      <alignment horizontal="left" vertical="top" wrapText="1"/>
    </xf>
    <xf numFmtId="0" fontId="3" fillId="33" borderId="0" xfId="0" applyFont="1" applyFill="1" applyBorder="1" applyAlignment="1">
      <alignment horizontal="left" vertical="top" wrapText="1"/>
    </xf>
    <xf numFmtId="0" fontId="68" fillId="36" borderId="0" xfId="0" applyFont="1" applyFill="1" applyBorder="1" applyAlignment="1" applyProtection="1">
      <alignment vertical="center" wrapText="1"/>
      <protection/>
    </xf>
    <xf numFmtId="0" fontId="68" fillId="36" borderId="0" xfId="0" applyFont="1" applyFill="1" applyBorder="1" applyAlignment="1" applyProtection="1">
      <alignment vertical="center"/>
      <protection/>
    </xf>
    <xf numFmtId="0" fontId="3" fillId="33" borderId="0" xfId="0" applyFont="1" applyFill="1" applyBorder="1" applyAlignment="1" applyProtection="1">
      <alignment horizontal="left" vertical="top" wrapText="1"/>
      <protection/>
    </xf>
    <xf numFmtId="49" fontId="3" fillId="33" borderId="0" xfId="0" applyNumberFormat="1" applyFont="1" applyFill="1" applyBorder="1" applyAlignment="1" quotePrefix="1">
      <alignment horizontal="left" vertical="center" wrapText="1"/>
    </xf>
    <xf numFmtId="49" fontId="50" fillId="33" borderId="0" xfId="0" applyNumberFormat="1" applyFont="1" applyFill="1" applyBorder="1" applyAlignment="1" quotePrefix="1">
      <alignment horizontal="left" wrapText="1"/>
    </xf>
    <xf numFmtId="49" fontId="3" fillId="33" borderId="0" xfId="0" applyNumberFormat="1" applyFont="1" applyFill="1" applyBorder="1" applyAlignment="1" quotePrefix="1">
      <alignment horizontal="left" wrapText="1"/>
    </xf>
    <xf numFmtId="0" fontId="3" fillId="33" borderId="0" xfId="0" applyFont="1" applyFill="1" applyBorder="1" applyAlignment="1" applyProtection="1">
      <alignment horizontal="left" wrapText="1"/>
      <protection/>
    </xf>
    <xf numFmtId="0" fontId="3" fillId="33" borderId="0" xfId="0" applyFont="1" applyFill="1" applyBorder="1" applyAlignment="1">
      <alignment horizontal="left" wrapText="1"/>
    </xf>
    <xf numFmtId="0" fontId="68" fillId="36" borderId="0" xfId="0" applyFont="1" applyFill="1" applyBorder="1" applyAlignment="1" applyProtection="1">
      <alignment horizontal="left" vertical="center"/>
      <protection/>
    </xf>
    <xf numFmtId="0" fontId="50" fillId="33" borderId="0" xfId="0" applyFont="1" applyFill="1" applyBorder="1" applyAlignment="1">
      <alignment horizontal="left" wrapText="1"/>
    </xf>
    <xf numFmtId="0" fontId="50" fillId="33" borderId="0" xfId="0" applyFont="1" applyFill="1" applyBorder="1" applyAlignment="1" quotePrefix="1">
      <alignment horizontal="left" wrapText="1"/>
    </xf>
    <xf numFmtId="0" fontId="3" fillId="33" borderId="0" xfId="0" applyFont="1" applyFill="1" applyBorder="1" applyAlignment="1" quotePrefix="1">
      <alignment horizontal="left" wrapText="1"/>
    </xf>
    <xf numFmtId="0" fontId="70" fillId="36" borderId="0" xfId="0" applyFont="1" applyFill="1" applyBorder="1" applyAlignment="1" applyProtection="1">
      <alignment horizontal="center" vertical="center" wrapText="1"/>
      <protection/>
    </xf>
    <xf numFmtId="49" fontId="50"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3" fillId="33" borderId="0" xfId="0" applyNumberFormat="1" applyFont="1" applyFill="1" applyBorder="1" applyAlignment="1" applyProtection="1" quotePrefix="1">
      <alignment horizontal="left" vertical="center" wrapText="1"/>
      <protection/>
    </xf>
    <xf numFmtId="49" fontId="3" fillId="33" borderId="0" xfId="0" applyNumberFormat="1" applyFont="1" applyFill="1" applyBorder="1" applyAlignment="1" applyProtection="1">
      <alignment horizontal="left" vertical="center" wrapText="1"/>
      <protection/>
    </xf>
    <xf numFmtId="49" fontId="50" fillId="33" borderId="0" xfId="0" applyNumberFormat="1" applyFont="1" applyFill="1" applyBorder="1" applyAlignment="1">
      <alignment horizontal="left" wrapText="1"/>
    </xf>
    <xf numFmtId="0" fontId="50" fillId="33" borderId="0" xfId="0" applyFont="1" applyFill="1" applyBorder="1" applyAlignment="1">
      <alignment horizontal="left" vertical="center" wrapText="1"/>
    </xf>
    <xf numFmtId="49" fontId="1" fillId="33" borderId="0" xfId="0" applyNumberFormat="1" applyFont="1" applyFill="1" applyBorder="1" applyAlignment="1">
      <alignment horizontal="left" wrapText="1"/>
    </xf>
    <xf numFmtId="0" fontId="3" fillId="33" borderId="0" xfId="0" applyFont="1" applyFill="1" applyBorder="1" applyAlignment="1" applyProtection="1">
      <alignment horizontal="left" vertical="center" wrapText="1"/>
      <protection/>
    </xf>
    <xf numFmtId="49" fontId="67" fillId="33" borderId="0" xfId="0" applyNumberFormat="1" applyFont="1" applyFill="1" applyBorder="1" applyAlignment="1">
      <alignment horizontal="left" wrapText="1"/>
    </xf>
    <xf numFmtId="0" fontId="2" fillId="33" borderId="32" xfId="0" applyFont="1" applyFill="1" applyBorder="1" applyAlignment="1" applyProtection="1">
      <alignment horizontal="center" vertical="center"/>
      <protection/>
    </xf>
    <xf numFmtId="0" fontId="2" fillId="33" borderId="34" xfId="0" applyFont="1" applyFill="1" applyBorder="1" applyAlignment="1" applyProtection="1">
      <alignment horizontal="center" vertical="center"/>
      <protection/>
    </xf>
    <xf numFmtId="0" fontId="70" fillId="36" borderId="27" xfId="0" applyFont="1" applyFill="1" applyBorder="1" applyAlignment="1" applyProtection="1">
      <alignment horizontal="center" vertical="center" wrapText="1"/>
      <protection/>
    </xf>
    <xf numFmtId="0" fontId="70" fillId="36" borderId="80" xfId="0" applyFont="1" applyFill="1" applyBorder="1" applyAlignment="1" applyProtection="1">
      <alignment horizontal="center" vertical="center" wrapText="1"/>
      <protection/>
    </xf>
    <xf numFmtId="0" fontId="70" fillId="36" borderId="81" xfId="0" applyFont="1" applyFill="1" applyBorder="1" applyAlignment="1" applyProtection="1">
      <alignment horizontal="center" vertical="center" wrapText="1"/>
      <protection/>
    </xf>
    <xf numFmtId="0" fontId="3" fillId="30" borderId="63" xfId="0" applyFont="1" applyFill="1" applyBorder="1" applyAlignment="1" applyProtection="1">
      <alignment horizontal="left" vertical="center" indent="1"/>
      <protection locked="0"/>
    </xf>
    <xf numFmtId="0" fontId="3" fillId="30" borderId="82" xfId="0" applyFont="1" applyFill="1" applyBorder="1" applyAlignment="1" applyProtection="1">
      <alignment horizontal="left" vertical="center" indent="1"/>
      <protection locked="0"/>
    </xf>
    <xf numFmtId="0" fontId="3" fillId="30" borderId="50" xfId="0" applyFont="1" applyFill="1" applyBorder="1" applyAlignment="1" applyProtection="1">
      <alignment horizontal="left" vertical="center" indent="1"/>
      <protection locked="0"/>
    </xf>
    <xf numFmtId="167" fontId="3" fillId="30" borderId="48" xfId="0" applyNumberFormat="1" applyFont="1" applyFill="1" applyBorder="1" applyAlignment="1" applyProtection="1">
      <alignment horizontal="left" vertical="center" indent="1"/>
      <protection locked="0"/>
    </xf>
    <xf numFmtId="0" fontId="3" fillId="30" borderId="48" xfId="0" applyFont="1" applyFill="1" applyBorder="1" applyAlignment="1" applyProtection="1">
      <alignment horizontal="left" vertical="center" wrapText="1" indent="1"/>
      <protection locked="0"/>
    </xf>
    <xf numFmtId="0" fontId="3" fillId="30" borderId="48" xfId="0" applyFont="1" applyFill="1" applyBorder="1" applyAlignment="1" applyProtection="1">
      <alignment horizontal="left" vertical="center" indent="1"/>
      <protection locked="0"/>
    </xf>
    <xf numFmtId="14" fontId="3" fillId="30" borderId="63" xfId="0" applyNumberFormat="1" applyFont="1" applyFill="1" applyBorder="1" applyAlignment="1" applyProtection="1">
      <alignment horizontal="left" vertical="center" indent="1"/>
      <protection locked="0"/>
    </xf>
    <xf numFmtId="14" fontId="3" fillId="30" borderId="50" xfId="0" applyNumberFormat="1" applyFont="1" applyFill="1" applyBorder="1" applyAlignment="1" applyProtection="1">
      <alignment horizontal="left" vertical="center" indent="1"/>
      <protection locked="0"/>
    </xf>
    <xf numFmtId="0" fontId="70" fillId="36" borderId="0" xfId="0" applyFont="1" applyFill="1" applyBorder="1" applyAlignment="1" applyProtection="1">
      <alignment horizontal="center" vertical="center"/>
      <protection/>
    </xf>
    <xf numFmtId="0" fontId="9" fillId="33" borderId="0" xfId="0" applyFont="1" applyFill="1" applyBorder="1" applyAlignment="1">
      <alignment horizontal="left" wrapText="1"/>
    </xf>
    <xf numFmtId="0" fontId="2" fillId="33" borderId="28" xfId="0" applyFont="1" applyFill="1" applyBorder="1" applyAlignment="1" applyProtection="1">
      <alignment horizontal="center" vertical="center"/>
      <protection/>
    </xf>
    <xf numFmtId="0" fontId="2" fillId="33" borderId="83"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3" borderId="82"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0" fontId="3" fillId="33" borderId="26" xfId="0" applyFont="1" applyFill="1" applyBorder="1" applyAlignment="1" applyProtection="1">
      <alignment horizontal="left" vertical="center" wrapText="1" indent="1"/>
      <protection/>
    </xf>
    <xf numFmtId="0" fontId="16" fillId="33" borderId="0" xfId="0" applyFont="1" applyFill="1" applyBorder="1" applyAlignment="1" applyProtection="1">
      <alignment horizontal="center" vertical="center"/>
      <protection/>
    </xf>
    <xf numFmtId="166" fontId="3" fillId="33" borderId="10" xfId="0" applyNumberFormat="1"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166" fontId="2" fillId="33" borderId="37" xfId="0" applyNumberFormat="1" applyFont="1" applyFill="1" applyBorder="1" applyAlignment="1" applyProtection="1">
      <alignment horizontal="center" vertical="center" wrapText="1"/>
      <protection/>
    </xf>
    <xf numFmtId="166" fontId="2" fillId="33" borderId="38"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left" vertical="center" wrapText="1"/>
      <protection/>
    </xf>
    <xf numFmtId="0" fontId="5" fillId="33" borderId="26" xfId="0" applyFont="1" applyFill="1" applyBorder="1" applyAlignment="1" applyProtection="1">
      <alignment horizontal="left" vertical="center" wrapText="1" indent="4"/>
      <protection/>
    </xf>
    <xf numFmtId="0" fontId="2" fillId="33" borderId="37"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3" fillId="33" borderId="20" xfId="0" applyFont="1" applyFill="1" applyBorder="1" applyAlignment="1" applyProtection="1">
      <alignment horizontal="left" vertical="center" wrapText="1" indent="1"/>
      <protection/>
    </xf>
    <xf numFmtId="0" fontId="2" fillId="33" borderId="84" xfId="0" applyFont="1" applyFill="1" applyBorder="1" applyAlignment="1" applyProtection="1">
      <alignment horizontal="center" vertical="center" wrapText="1"/>
      <protection/>
    </xf>
    <xf numFmtId="0" fontId="2" fillId="33" borderId="85" xfId="0" applyFont="1" applyFill="1" applyBorder="1" applyAlignment="1" applyProtection="1">
      <alignment horizontal="center" vertical="center" wrapText="1"/>
      <protection/>
    </xf>
    <xf numFmtId="0" fontId="11" fillId="33" borderId="48" xfId="54" applyFont="1" applyFill="1" applyBorder="1" applyAlignment="1" applyProtection="1">
      <alignment horizontal="left" vertical="center" indent="1"/>
      <protection/>
    </xf>
    <xf numFmtId="0" fontId="10" fillId="33" borderId="48" xfId="54" applyFont="1" applyFill="1" applyBorder="1" applyAlignment="1" applyProtection="1">
      <alignment horizontal="left" vertical="center" indent="1"/>
      <protection/>
    </xf>
    <xf numFmtId="168" fontId="11" fillId="33" borderId="48" xfId="54" applyNumberFormat="1" applyFont="1" applyFill="1" applyBorder="1" applyAlignment="1" applyProtection="1">
      <alignment horizontal="left" vertical="center" indent="1"/>
      <protection/>
    </xf>
    <xf numFmtId="0" fontId="5" fillId="33" borderId="21" xfId="0" applyFont="1" applyFill="1" applyBorder="1" applyAlignment="1" applyProtection="1">
      <alignment horizontal="left" vertical="center" wrapText="1" indent="4"/>
      <protection/>
    </xf>
    <xf numFmtId="0" fontId="5" fillId="33" borderId="86" xfId="0" applyFont="1" applyFill="1" applyBorder="1" applyAlignment="1" applyProtection="1">
      <alignment horizontal="left" vertical="center" wrapText="1" indent="4"/>
      <protection/>
    </xf>
    <xf numFmtId="0" fontId="5" fillId="33" borderId="87" xfId="0" applyFont="1" applyFill="1" applyBorder="1" applyAlignment="1" applyProtection="1">
      <alignment horizontal="left" vertical="center" wrapText="1" indent="4"/>
      <protection/>
    </xf>
    <xf numFmtId="0" fontId="3" fillId="33" borderId="21" xfId="0" applyFont="1" applyFill="1" applyBorder="1" applyAlignment="1" applyProtection="1">
      <alignment horizontal="left" vertical="center" wrapText="1" indent="1"/>
      <protection/>
    </xf>
    <xf numFmtId="0" fontId="3" fillId="33" borderId="86" xfId="0" applyFont="1" applyFill="1" applyBorder="1" applyAlignment="1" applyProtection="1">
      <alignment horizontal="left" vertical="center" wrapText="1" indent="1"/>
      <protection/>
    </xf>
    <xf numFmtId="0" fontId="3" fillId="33" borderId="87" xfId="0" applyFont="1" applyFill="1" applyBorder="1" applyAlignment="1" applyProtection="1">
      <alignment horizontal="left" vertical="center" wrapText="1" indent="1"/>
      <protection/>
    </xf>
    <xf numFmtId="0" fontId="3" fillId="33" borderId="10" xfId="0" applyFont="1" applyFill="1" applyBorder="1" applyAlignment="1" applyProtection="1">
      <alignment horizontal="left" vertical="center"/>
      <protection/>
    </xf>
    <xf numFmtId="0" fontId="70" fillId="36" borderId="0" xfId="54" applyFont="1" applyFill="1" applyBorder="1" applyAlignment="1" applyProtection="1">
      <alignment horizontal="center" vertical="center"/>
      <protection/>
    </xf>
    <xf numFmtId="0" fontId="8" fillId="33" borderId="88" xfId="59" applyFont="1" applyFill="1" applyBorder="1" applyAlignment="1" applyProtection="1">
      <alignment horizontal="left" vertical="center" wrapText="1"/>
      <protection/>
    </xf>
    <xf numFmtId="0" fontId="2" fillId="33" borderId="44" xfId="55" applyFont="1" applyFill="1" applyBorder="1" applyAlignment="1" applyProtection="1">
      <alignment horizontal="center" vertical="center" wrapText="1"/>
      <protection/>
    </xf>
    <xf numFmtId="0" fontId="2" fillId="33" borderId="89" xfId="55" applyFont="1" applyFill="1" applyBorder="1" applyAlignment="1" applyProtection="1">
      <alignment horizontal="center" vertical="center" wrapText="1"/>
      <protection/>
    </xf>
    <xf numFmtId="0" fontId="2" fillId="33" borderId="57" xfId="55" applyFont="1" applyFill="1" applyBorder="1" applyAlignment="1" applyProtection="1">
      <alignment horizontal="center" vertical="center" wrapText="1"/>
      <protection/>
    </xf>
    <xf numFmtId="0" fontId="10" fillId="33" borderId="63" xfId="54" applyFont="1" applyFill="1" applyBorder="1" applyAlignment="1" applyProtection="1">
      <alignment horizontal="left" vertical="center" indent="1"/>
      <protection/>
    </xf>
    <xf numFmtId="0" fontId="10" fillId="33" borderId="50" xfId="54" applyFont="1" applyFill="1" applyBorder="1" applyAlignment="1" applyProtection="1">
      <alignment horizontal="left" vertical="center" indent="1"/>
      <protection/>
    </xf>
    <xf numFmtId="0" fontId="70" fillId="36" borderId="0" xfId="54" applyFont="1" applyFill="1" applyBorder="1" applyAlignment="1" applyProtection="1">
      <alignment horizontal="center" vertical="center" wrapText="1"/>
      <protection/>
    </xf>
    <xf numFmtId="0" fontId="73" fillId="37" borderId="90" xfId="52" applyFont="1" applyFill="1" applyBorder="1" applyAlignment="1">
      <alignment horizontal="center" vertical="center" wrapText="1"/>
      <protection/>
    </xf>
    <xf numFmtId="0" fontId="73" fillId="37" borderId="91" xfId="52" applyFont="1" applyFill="1" applyBorder="1" applyAlignment="1">
      <alignment horizontal="center" vertical="center" wrapText="1"/>
      <protection/>
    </xf>
    <xf numFmtId="0" fontId="73" fillId="37" borderId="92" xfId="52" applyFont="1" applyFill="1" applyBorder="1" applyAlignment="1">
      <alignment horizontal="center" vertical="center" wrapText="1"/>
      <protection/>
    </xf>
    <xf numFmtId="0" fontId="6" fillId="0" borderId="0" xfId="51">
      <alignment/>
      <protection/>
    </xf>
    <xf numFmtId="0" fontId="11" fillId="0" borderId="0" xfId="52" applyFont="1" applyAlignment="1">
      <alignment horizontal="center" vertical="center" wrapText="1"/>
      <protection/>
    </xf>
    <xf numFmtId="4" fontId="11" fillId="0" borderId="0" xfId="52" applyNumberFormat="1" applyFont="1" applyAlignment="1">
      <alignment horizontal="center" vertical="center" wrapText="1"/>
      <protection/>
    </xf>
    <xf numFmtId="0" fontId="3" fillId="0" borderId="0" xfId="52" applyAlignment="1">
      <alignment vertical="center" wrapText="1"/>
      <protection/>
    </xf>
    <xf numFmtId="4" fontId="3" fillId="0" borderId="0" xfId="52" applyNumberFormat="1" applyAlignment="1">
      <alignment vertical="center"/>
      <protection/>
    </xf>
    <xf numFmtId="0" fontId="3" fillId="0" borderId="0" xfId="52" applyAlignment="1">
      <alignment vertical="center"/>
      <protection/>
    </xf>
    <xf numFmtId="0" fontId="3" fillId="0" borderId="0" xfId="52" applyAlignment="1">
      <alignment wrapText="1"/>
      <protection/>
    </xf>
    <xf numFmtId="4" fontId="3" fillId="0" borderId="0" xfId="52" applyNumberFormat="1">
      <alignment/>
      <protection/>
    </xf>
    <xf numFmtId="0" fontId="3" fillId="0" borderId="0" xfId="52">
      <alignment/>
      <protection/>
    </xf>
  </cellXfs>
  <cellStyles count="6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3 3" xfId="51"/>
    <cellStyle name="Normal 4 2" xfId="52"/>
    <cellStyle name="Normal_PAGE24" xfId="53"/>
    <cellStyle name="Normal_PAGE27" xfId="54"/>
    <cellStyle name="Normal_PAGE28" xfId="55"/>
    <cellStyle name="Normal_PAGE29" xfId="56"/>
    <cellStyle name="Normal_PAGE30" xfId="57"/>
    <cellStyle name="Normal_PAGE31" xfId="58"/>
    <cellStyle name="Normal_PAGE32" xfId="59"/>
    <cellStyle name="Normal_PAGE33" xfId="60"/>
    <cellStyle name="Note" xfId="61"/>
    <cellStyle name="Percent" xfId="62"/>
    <cellStyle name="Satisfaisant" xfId="63"/>
    <cellStyle name="Sortie" xfId="64"/>
    <cellStyle name="TableStyleLight1" xfId="65"/>
    <cellStyle name="Texte explicatif" xfId="66"/>
    <cellStyle name="Titre" xfId="67"/>
    <cellStyle name="Titre 1" xfId="68"/>
    <cellStyle name="Titre 2" xfId="69"/>
    <cellStyle name="Titre 3" xfId="70"/>
    <cellStyle name="Titre 4" xfId="71"/>
    <cellStyle name="Total" xfId="72"/>
    <cellStyle name="Vérification" xfId="73"/>
  </cellStyles>
  <dxfs count="11">
    <dxf>
      <font>
        <b/>
        <i val="0"/>
        <color rgb="FF00B05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border/>
    </dxf>
    <dxf>
      <font>
        <b/>
        <i val="0"/>
        <color rgb="FF00B05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4" /><Relationship Id="rId8" Type="http://schemas.openxmlformats.org/officeDocument/2006/relationships/hyperlink" Target="#AIDE_REPERE4" /><Relationship Id="rId9" Type="http://schemas.openxmlformats.org/officeDocument/2006/relationships/hyperlink" Target="#AIDE_REPERE1" /><Relationship Id="rId10" Type="http://schemas.openxmlformats.org/officeDocument/2006/relationships/hyperlink" Target="#AIDE_REPERE1" /><Relationship Id="rId11" Type="http://schemas.openxmlformats.org/officeDocument/2006/relationships/hyperlink" Target="#AIDE_REPERE2" /><Relationship Id="rId12" Type="http://schemas.openxmlformats.org/officeDocument/2006/relationships/hyperlink" Target="#AIDE_REPERE2" /><Relationship Id="rId13" Type="http://schemas.openxmlformats.org/officeDocument/2006/relationships/hyperlink" Target="#AIDE_REPERE3" /><Relationship Id="rId14" Type="http://schemas.openxmlformats.org/officeDocument/2006/relationships/hyperlink" Target="#AIDE_REPERE3" /><Relationship Id="rId15" Type="http://schemas.openxmlformats.org/officeDocument/2006/relationships/hyperlink" Target="#AIDE_REPERE20" /><Relationship Id="rId16" Type="http://schemas.openxmlformats.org/officeDocument/2006/relationships/hyperlink" Target="#AIDE_REPERE20"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0" /><Relationship Id="rId5" Type="http://schemas.openxmlformats.org/officeDocument/2006/relationships/hyperlink" Target="#AIDE_REPERE10" /><Relationship Id="rId6" Type="http://schemas.openxmlformats.org/officeDocument/2006/relationships/hyperlink" Target="#AIDE_REPERE11" /><Relationship Id="rId7" Type="http://schemas.openxmlformats.org/officeDocument/2006/relationships/hyperlink" Target="#AIDE_REPERE11"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3" /><Relationship Id="rId11" Type="http://schemas.openxmlformats.org/officeDocument/2006/relationships/hyperlink" Target="#AIDE_REPERE13" /><Relationship Id="rId12" Type="http://schemas.openxmlformats.org/officeDocument/2006/relationships/hyperlink" Target="#AIDE_REPERE14" /><Relationship Id="rId13" Type="http://schemas.openxmlformats.org/officeDocument/2006/relationships/hyperlink" Target="#AIDE_REPERE14" /><Relationship Id="rId14" Type="http://schemas.openxmlformats.org/officeDocument/2006/relationships/hyperlink" Target="#AIDE_REPERE15" /><Relationship Id="rId15" Type="http://schemas.openxmlformats.org/officeDocument/2006/relationships/hyperlink" Target="#AIDE_REPERE15" /><Relationship Id="rId16" Type="http://schemas.openxmlformats.org/officeDocument/2006/relationships/hyperlink" Target="#AIDE_REPERE15" /><Relationship Id="rId17" Type="http://schemas.openxmlformats.org/officeDocument/2006/relationships/hyperlink" Target="#AIDE_REPERE15" /><Relationship Id="rId18" Type="http://schemas.openxmlformats.org/officeDocument/2006/relationships/hyperlink" Target="#AIDE_REPERE17" /><Relationship Id="rId19" Type="http://schemas.openxmlformats.org/officeDocument/2006/relationships/hyperlink" Target="#AIDE_REPERE17" /><Relationship Id="rId20" Type="http://schemas.openxmlformats.org/officeDocument/2006/relationships/hyperlink" Target="#AIDE_REPERE16" /><Relationship Id="rId21" Type="http://schemas.openxmlformats.org/officeDocument/2006/relationships/hyperlink" Target="#AIDE_REPERE16" /><Relationship Id="rId22" Type="http://schemas.openxmlformats.org/officeDocument/2006/relationships/hyperlink" Target="#AIDE_REPERE18" /><Relationship Id="rId23" Type="http://schemas.openxmlformats.org/officeDocument/2006/relationships/hyperlink" Target="#AIDE_REPERE18" /><Relationship Id="rId24" Type="http://schemas.openxmlformats.org/officeDocument/2006/relationships/hyperlink" Target="#AIDE_REPERE19" /><Relationship Id="rId25" Type="http://schemas.openxmlformats.org/officeDocument/2006/relationships/hyperlink" Target="#AIDE_REPERE19" /><Relationship Id="rId26" Type="http://schemas.openxmlformats.org/officeDocument/2006/relationships/image" Target="../media/image10.png" /><Relationship Id="rId27" Type="http://schemas.openxmlformats.org/officeDocument/2006/relationships/hyperlink" Target="#AIDE_REPERE21" /><Relationship Id="rId28" Type="http://schemas.openxmlformats.org/officeDocument/2006/relationships/hyperlink" Target="#AIDE_REPERE21" /><Relationship Id="rId29" Type="http://schemas.openxmlformats.org/officeDocument/2006/relationships/hyperlink" Target="#AIDE_REPERE22" /><Relationship Id="rId30" Type="http://schemas.openxmlformats.org/officeDocument/2006/relationships/hyperlink" Target="#AIDE_REPERE22" /><Relationship Id="rId31" Type="http://schemas.openxmlformats.org/officeDocument/2006/relationships/hyperlink" Target="#AIDE_REPERE23" /><Relationship Id="rId32" Type="http://schemas.openxmlformats.org/officeDocument/2006/relationships/hyperlink" Target="#AIDE_REPERE23" /><Relationship Id="rId33" Type="http://schemas.openxmlformats.org/officeDocument/2006/relationships/hyperlink" Target="#AIDE_REPERE24" /><Relationship Id="rId34" Type="http://schemas.openxmlformats.org/officeDocument/2006/relationships/hyperlink" Target="#AIDE_REPERE24" /><Relationship Id="rId35" Type="http://schemas.openxmlformats.org/officeDocument/2006/relationships/hyperlink" Target="#AIDE_REPERE25" /><Relationship Id="rId36" Type="http://schemas.openxmlformats.org/officeDocument/2006/relationships/hyperlink" Target="#AIDE_REPERE25" /><Relationship Id="rId37" Type="http://schemas.openxmlformats.org/officeDocument/2006/relationships/hyperlink" Target="#AIDE_REPERE26" /><Relationship Id="rId38" Type="http://schemas.openxmlformats.org/officeDocument/2006/relationships/hyperlink" Target="#AIDE_REPERE26" /><Relationship Id="rId39" Type="http://schemas.openxmlformats.org/officeDocument/2006/relationships/hyperlink" Target="#AIDE_REPERE27" /><Relationship Id="rId40" Type="http://schemas.openxmlformats.org/officeDocument/2006/relationships/hyperlink" Target="#AIDE_REPERE27" /><Relationship Id="rId41" Type="http://schemas.openxmlformats.org/officeDocument/2006/relationships/hyperlink" Target="#AIDE_REPERE28" /><Relationship Id="rId42" Type="http://schemas.openxmlformats.org/officeDocument/2006/relationships/hyperlink" Target="#AIDE_REPERE28" /><Relationship Id="rId43" Type="http://schemas.openxmlformats.org/officeDocument/2006/relationships/hyperlink" Target="#AIDE_REPERE29" /><Relationship Id="rId44" Type="http://schemas.openxmlformats.org/officeDocument/2006/relationships/hyperlink" Target="#AIDE_REPERE29" /><Relationship Id="rId45" Type="http://schemas.openxmlformats.org/officeDocument/2006/relationships/image" Target="../media/image11.png" /><Relationship Id="rId46" Type="http://schemas.openxmlformats.org/officeDocument/2006/relationships/hyperlink" Target="#AIDE_REPERE8" /><Relationship Id="rId47" Type="http://schemas.openxmlformats.org/officeDocument/2006/relationships/hyperlink" Target="#AIDE_REPERE8"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0" /><Relationship Id="rId5" Type="http://schemas.openxmlformats.org/officeDocument/2006/relationships/hyperlink" Target="#AIDE_REPERE10" /><Relationship Id="rId6" Type="http://schemas.openxmlformats.org/officeDocument/2006/relationships/hyperlink" Target="#AIDE_REPERE11" /><Relationship Id="rId7" Type="http://schemas.openxmlformats.org/officeDocument/2006/relationships/hyperlink" Target="#AIDE_REPERE11"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3" /><Relationship Id="rId11" Type="http://schemas.openxmlformats.org/officeDocument/2006/relationships/hyperlink" Target="#AIDE_REPERE13" /><Relationship Id="rId12" Type="http://schemas.openxmlformats.org/officeDocument/2006/relationships/hyperlink" Target="#AIDE_REPERE14" /><Relationship Id="rId13" Type="http://schemas.openxmlformats.org/officeDocument/2006/relationships/hyperlink" Target="#AIDE_REPERE14" /><Relationship Id="rId14" Type="http://schemas.openxmlformats.org/officeDocument/2006/relationships/hyperlink" Target="#AIDE_REPERE15" /><Relationship Id="rId15" Type="http://schemas.openxmlformats.org/officeDocument/2006/relationships/hyperlink" Target="#AIDE_REPERE15" /><Relationship Id="rId16" Type="http://schemas.openxmlformats.org/officeDocument/2006/relationships/hyperlink" Target="#AIDE_REPERE15" /><Relationship Id="rId17" Type="http://schemas.openxmlformats.org/officeDocument/2006/relationships/hyperlink" Target="#AIDE_REPERE15" /><Relationship Id="rId18" Type="http://schemas.openxmlformats.org/officeDocument/2006/relationships/hyperlink" Target="#AIDE_REPERE17" /><Relationship Id="rId19" Type="http://schemas.openxmlformats.org/officeDocument/2006/relationships/hyperlink" Target="#AIDE_REPERE17" /><Relationship Id="rId20" Type="http://schemas.openxmlformats.org/officeDocument/2006/relationships/hyperlink" Target="#AIDE_REPERE16" /><Relationship Id="rId21" Type="http://schemas.openxmlformats.org/officeDocument/2006/relationships/hyperlink" Target="#AIDE_REPERE16" /><Relationship Id="rId22" Type="http://schemas.openxmlformats.org/officeDocument/2006/relationships/hyperlink" Target="#AIDE_REPERE18" /><Relationship Id="rId23" Type="http://schemas.openxmlformats.org/officeDocument/2006/relationships/hyperlink" Target="#AIDE_REPERE18" /><Relationship Id="rId24" Type="http://schemas.openxmlformats.org/officeDocument/2006/relationships/hyperlink" Target="#AIDE_REPERE19" /><Relationship Id="rId25" Type="http://schemas.openxmlformats.org/officeDocument/2006/relationships/hyperlink" Target="#AIDE_REPERE19" /><Relationship Id="rId26" Type="http://schemas.openxmlformats.org/officeDocument/2006/relationships/hyperlink" Target="#AIDE_REPERE23" /><Relationship Id="rId27" Type="http://schemas.openxmlformats.org/officeDocument/2006/relationships/hyperlink" Target="#AIDE_REPERE23" /><Relationship Id="rId28" Type="http://schemas.openxmlformats.org/officeDocument/2006/relationships/hyperlink" Target="#AIDE_REPERE25" /><Relationship Id="rId29" Type="http://schemas.openxmlformats.org/officeDocument/2006/relationships/hyperlink" Target="#AIDE_REPERE25" /><Relationship Id="rId30" Type="http://schemas.openxmlformats.org/officeDocument/2006/relationships/hyperlink" Target="#AIDE_REPERE26" /><Relationship Id="rId31" Type="http://schemas.openxmlformats.org/officeDocument/2006/relationships/hyperlink" Target="#AIDE_REPERE26" /><Relationship Id="rId32" Type="http://schemas.openxmlformats.org/officeDocument/2006/relationships/hyperlink" Target="#AIDE_REPERE27" /><Relationship Id="rId33" Type="http://schemas.openxmlformats.org/officeDocument/2006/relationships/hyperlink" Target="#AIDE_REPERE27" /><Relationship Id="rId34" Type="http://schemas.openxmlformats.org/officeDocument/2006/relationships/hyperlink" Target="#AIDE_REPERE28" /><Relationship Id="rId35" Type="http://schemas.openxmlformats.org/officeDocument/2006/relationships/hyperlink" Target="#AIDE_REPERE28" /><Relationship Id="rId36" Type="http://schemas.openxmlformats.org/officeDocument/2006/relationships/hyperlink" Target="#AIDE_REPERE29" /><Relationship Id="rId37" Type="http://schemas.openxmlformats.org/officeDocument/2006/relationships/hyperlink" Target="#AIDE_REPERE29"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66</xdr:row>
      <xdr:rowOff>28575</xdr:rowOff>
    </xdr:from>
    <xdr:to>
      <xdr:col>3</xdr:col>
      <xdr:colOff>0</xdr:colOff>
      <xdr:row>68</xdr:row>
      <xdr:rowOff>228600</xdr:rowOff>
    </xdr:to>
    <xdr:grpSp>
      <xdr:nvGrpSpPr>
        <xdr:cNvPr id="1" name="Groupe 6"/>
        <xdr:cNvGrpSpPr>
          <a:grpSpLocks/>
        </xdr:cNvGrpSpPr>
      </xdr:nvGrpSpPr>
      <xdr:grpSpPr>
        <a:xfrm>
          <a:off x="819150" y="1597342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25</xdr:row>
      <xdr:rowOff>38100</xdr:rowOff>
    </xdr:from>
    <xdr:to>
      <xdr:col>2</xdr:col>
      <xdr:colOff>276225</xdr:colOff>
      <xdr:row>25</xdr:row>
      <xdr:rowOff>266700</xdr:rowOff>
    </xdr:to>
    <xdr:pic macro="[0]!SaisieFiness">
      <xdr:nvPicPr>
        <xdr:cNvPr id="1" name="Image 1"/>
        <xdr:cNvPicPr preferRelativeResize="1">
          <a:picLocks noChangeAspect="1"/>
        </xdr:cNvPicPr>
      </xdr:nvPicPr>
      <xdr:blipFill>
        <a:blip r:embed="rId1"/>
        <a:stretch>
          <a:fillRect/>
        </a:stretch>
      </xdr:blipFill>
      <xdr:spPr>
        <a:xfrm>
          <a:off x="381000" y="5695950"/>
          <a:ext cx="219075" cy="228600"/>
        </a:xfrm>
        <a:prstGeom prst="rect">
          <a:avLst/>
        </a:prstGeom>
        <a:noFill/>
        <a:ln w="9525" cmpd="sng">
          <a:noFill/>
        </a:ln>
      </xdr:spPr>
    </xdr:pic>
    <xdr:clientData/>
  </xdr:twoCellAnchor>
  <xdr:twoCellAnchor editAs="oneCell">
    <xdr:from>
      <xdr:col>2</xdr:col>
      <xdr:colOff>342900</xdr:colOff>
      <xdr:row>25</xdr:row>
      <xdr:rowOff>38100</xdr:rowOff>
    </xdr:from>
    <xdr:to>
      <xdr:col>2</xdr:col>
      <xdr:colOff>561975</xdr:colOff>
      <xdr:row>25</xdr:row>
      <xdr:rowOff>266700</xdr:rowOff>
    </xdr:to>
    <xdr:pic macro="[0]!ModifierFiness">
      <xdr:nvPicPr>
        <xdr:cNvPr id="2" name="Image 2"/>
        <xdr:cNvPicPr preferRelativeResize="1">
          <a:picLocks noChangeAspect="1"/>
        </xdr:cNvPicPr>
      </xdr:nvPicPr>
      <xdr:blipFill>
        <a:blip r:embed="rId2"/>
        <a:stretch>
          <a:fillRect/>
        </a:stretch>
      </xdr:blipFill>
      <xdr:spPr>
        <a:xfrm>
          <a:off x="666750" y="5695950"/>
          <a:ext cx="219075" cy="228600"/>
        </a:xfrm>
        <a:prstGeom prst="rect">
          <a:avLst/>
        </a:prstGeom>
        <a:noFill/>
        <a:ln w="9525" cmpd="sng">
          <a:noFill/>
        </a:ln>
      </xdr:spPr>
    </xdr:pic>
    <xdr:clientData/>
  </xdr:twoCellAnchor>
  <xdr:twoCellAnchor editAs="oneCell">
    <xdr:from>
      <xdr:col>2</xdr:col>
      <xdr:colOff>619125</xdr:colOff>
      <xdr:row>25</xdr:row>
      <xdr:rowOff>38100</xdr:rowOff>
    </xdr:from>
    <xdr:to>
      <xdr:col>2</xdr:col>
      <xdr:colOff>838200</xdr:colOff>
      <xdr:row>25</xdr:row>
      <xdr:rowOff>266700</xdr:rowOff>
    </xdr:to>
    <xdr:pic macro="[0]!SupprimerFiness">
      <xdr:nvPicPr>
        <xdr:cNvPr id="3" name="Image 3"/>
        <xdr:cNvPicPr preferRelativeResize="1">
          <a:picLocks noChangeAspect="1"/>
        </xdr:cNvPicPr>
      </xdr:nvPicPr>
      <xdr:blipFill>
        <a:blip r:embed="rId3"/>
        <a:stretch>
          <a:fillRect/>
        </a:stretch>
      </xdr:blipFill>
      <xdr:spPr>
        <a:xfrm>
          <a:off x="942975" y="5695950"/>
          <a:ext cx="219075" cy="228600"/>
        </a:xfrm>
        <a:prstGeom prst="rect">
          <a:avLst/>
        </a:prstGeom>
        <a:noFill/>
        <a:ln w="9525" cmpd="sng">
          <a:noFill/>
        </a:ln>
      </xdr:spPr>
    </xdr:pic>
    <xdr:clientData/>
  </xdr:twoCellAnchor>
  <xdr:twoCellAnchor editAs="oneCell">
    <xdr:from>
      <xdr:col>7</xdr:col>
      <xdr:colOff>209550</xdr:colOff>
      <xdr:row>21</xdr:row>
      <xdr:rowOff>142875</xdr:rowOff>
    </xdr:from>
    <xdr:to>
      <xdr:col>7</xdr:col>
      <xdr:colOff>361950</xdr:colOff>
      <xdr:row>22</xdr:row>
      <xdr:rowOff>123825</xdr:rowOff>
    </xdr:to>
    <xdr:pic>
      <xdr:nvPicPr>
        <xdr:cNvPr id="4" name="Image 25" descr="C:\Users\lducoudre\AppData\Local\Microsoft\Windows\Temporary Internet Files\Content.IE5\U5NQSQCN\unknown-31209_960_720[1].png">
          <a:hlinkClick r:id="rId6"/>
        </xdr:cNvPr>
        <xdr:cNvPicPr preferRelativeResize="1">
          <a:picLocks noChangeAspect="1"/>
        </xdr:cNvPicPr>
      </xdr:nvPicPr>
      <xdr:blipFill>
        <a:blip r:embed="rId4"/>
        <a:stretch>
          <a:fillRect/>
        </a:stretch>
      </xdr:blipFill>
      <xdr:spPr>
        <a:xfrm>
          <a:off x="8867775" y="4381500"/>
          <a:ext cx="152400" cy="152400"/>
        </a:xfrm>
        <a:prstGeom prst="rect">
          <a:avLst/>
        </a:prstGeom>
        <a:noFill/>
        <a:ln w="9525" cmpd="sng">
          <a:noFill/>
        </a:ln>
      </xdr:spPr>
    </xdr:pic>
    <xdr:clientData/>
  </xdr:twoCellAnchor>
  <xdr:twoCellAnchor editAs="oneCell">
    <xdr:from>
      <xdr:col>4</xdr:col>
      <xdr:colOff>266700</xdr:colOff>
      <xdr:row>21</xdr:row>
      <xdr:rowOff>142875</xdr:rowOff>
    </xdr:from>
    <xdr:to>
      <xdr:col>4</xdr:col>
      <xdr:colOff>419100</xdr:colOff>
      <xdr:row>22</xdr:row>
      <xdr:rowOff>123825</xdr:rowOff>
    </xdr:to>
    <xdr:pic>
      <xdr:nvPicPr>
        <xdr:cNvPr id="5"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5495925" y="4381500"/>
          <a:ext cx="152400" cy="152400"/>
        </a:xfrm>
        <a:prstGeom prst="rect">
          <a:avLst/>
        </a:prstGeom>
        <a:noFill/>
        <a:ln w="9525" cmpd="sng">
          <a:noFill/>
        </a:ln>
      </xdr:spPr>
    </xdr:pic>
    <xdr:clientData/>
  </xdr:twoCellAnchor>
  <xdr:twoCellAnchor editAs="oneCell">
    <xdr:from>
      <xdr:col>1</xdr:col>
      <xdr:colOff>85725</xdr:colOff>
      <xdr:row>5</xdr:row>
      <xdr:rowOff>9525</xdr:rowOff>
    </xdr:from>
    <xdr:to>
      <xdr:col>1</xdr:col>
      <xdr:colOff>228600</xdr:colOff>
      <xdr:row>5</xdr:row>
      <xdr:rowOff>161925</xdr:rowOff>
    </xdr:to>
    <xdr:pic>
      <xdr:nvPicPr>
        <xdr:cNvPr id="6" name="Image 25" descr="C:\Users\lducoudre\AppData\Local\Microsoft\Windows\Temporary Internet Files\Content.IE5\U5NQSQCN\unknown-31209_960_720[1].png">
          <a:hlinkClick r:id="rId10"/>
        </xdr:cNvPr>
        <xdr:cNvPicPr preferRelativeResize="1">
          <a:picLocks noChangeAspect="1"/>
        </xdr:cNvPicPr>
      </xdr:nvPicPr>
      <xdr:blipFill>
        <a:blip r:embed="rId4"/>
        <a:stretch>
          <a:fillRect/>
        </a:stretch>
      </xdr:blipFill>
      <xdr:spPr>
        <a:xfrm>
          <a:off x="85725" y="1152525"/>
          <a:ext cx="142875" cy="152400"/>
        </a:xfrm>
        <a:prstGeom prst="rect">
          <a:avLst/>
        </a:prstGeom>
        <a:noFill/>
        <a:ln w="9525" cmpd="sng">
          <a:noFill/>
        </a:ln>
      </xdr:spPr>
    </xdr:pic>
    <xdr:clientData/>
  </xdr:twoCellAnchor>
  <xdr:twoCellAnchor editAs="oneCell">
    <xdr:from>
      <xdr:col>1</xdr:col>
      <xdr:colOff>57150</xdr:colOff>
      <xdr:row>24</xdr:row>
      <xdr:rowOff>9525</xdr:rowOff>
    </xdr:from>
    <xdr:to>
      <xdr:col>1</xdr:col>
      <xdr:colOff>209550</xdr:colOff>
      <xdr:row>24</xdr:row>
      <xdr:rowOff>161925</xdr:rowOff>
    </xdr:to>
    <xdr:pic>
      <xdr:nvPicPr>
        <xdr:cNvPr id="7" name="Image 25" descr="C:\Users\lducoudre\AppData\Local\Microsoft\Windows\Temporary Internet Files\Content.IE5\U5NQSQCN\unknown-31209_960_720[1].png">
          <a:hlinkClick r:id="rId12"/>
        </xdr:cNvPr>
        <xdr:cNvPicPr preferRelativeResize="1">
          <a:picLocks noChangeAspect="1"/>
        </xdr:cNvPicPr>
      </xdr:nvPicPr>
      <xdr:blipFill>
        <a:blip r:embed="rId4"/>
        <a:stretch>
          <a:fillRect/>
        </a:stretch>
      </xdr:blipFill>
      <xdr:spPr>
        <a:xfrm>
          <a:off x="57150" y="5495925"/>
          <a:ext cx="152400" cy="152400"/>
        </a:xfrm>
        <a:prstGeom prst="rect">
          <a:avLst/>
        </a:prstGeom>
        <a:noFill/>
        <a:ln w="9525" cmpd="sng">
          <a:noFill/>
        </a:ln>
      </xdr:spPr>
    </xdr:pic>
    <xdr:clientData/>
  </xdr:twoCellAnchor>
  <xdr:twoCellAnchor editAs="oneCell">
    <xdr:from>
      <xdr:col>1</xdr:col>
      <xdr:colOff>57150</xdr:colOff>
      <xdr:row>25</xdr:row>
      <xdr:rowOff>85725</xdr:rowOff>
    </xdr:from>
    <xdr:to>
      <xdr:col>1</xdr:col>
      <xdr:colOff>209550</xdr:colOff>
      <xdr:row>25</xdr:row>
      <xdr:rowOff>238125</xdr:rowOff>
    </xdr:to>
    <xdr:pic>
      <xdr:nvPicPr>
        <xdr:cNvPr id="8" name="Image 25" descr="C:\Users\lducoudre\AppData\Local\Microsoft\Windows\Temporary Internet Files\Content.IE5\U5NQSQCN\unknown-31209_960_720[1].png">
          <a:hlinkClick r:id="rId14"/>
        </xdr:cNvPr>
        <xdr:cNvPicPr preferRelativeResize="1">
          <a:picLocks noChangeAspect="1"/>
        </xdr:cNvPicPr>
      </xdr:nvPicPr>
      <xdr:blipFill>
        <a:blip r:embed="rId4"/>
        <a:stretch>
          <a:fillRect/>
        </a:stretch>
      </xdr:blipFill>
      <xdr:spPr>
        <a:xfrm>
          <a:off x="57150" y="5743575"/>
          <a:ext cx="152400" cy="152400"/>
        </a:xfrm>
        <a:prstGeom prst="rect">
          <a:avLst/>
        </a:prstGeom>
        <a:noFill/>
        <a:ln w="9525" cmpd="sng">
          <a:noFill/>
        </a:ln>
      </xdr:spPr>
    </xdr:pic>
    <xdr:clientData/>
  </xdr:twoCellAnchor>
  <xdr:twoCellAnchor editAs="oneCell">
    <xdr:from>
      <xdr:col>5</xdr:col>
      <xdr:colOff>1019175</xdr:colOff>
      <xdr:row>21</xdr:row>
      <xdr:rowOff>142875</xdr:rowOff>
    </xdr:from>
    <xdr:to>
      <xdr:col>5</xdr:col>
      <xdr:colOff>1171575</xdr:colOff>
      <xdr:row>22</xdr:row>
      <xdr:rowOff>123825</xdr:rowOff>
    </xdr:to>
    <xdr:pic>
      <xdr:nvPicPr>
        <xdr:cNvPr id="9" name="Image 25" descr="C:\Users\lducoudre\AppData\Local\Microsoft\Windows\Temporary Internet Files\Content.IE5\U5NQSQCN\unknown-31209_960_720[1].png">
          <a:hlinkClick r:id="rId16"/>
        </xdr:cNvPr>
        <xdr:cNvPicPr preferRelativeResize="1">
          <a:picLocks noChangeAspect="1"/>
        </xdr:cNvPicPr>
      </xdr:nvPicPr>
      <xdr:blipFill>
        <a:blip r:embed="rId4"/>
        <a:stretch>
          <a:fillRect/>
        </a:stretch>
      </xdr:blipFill>
      <xdr:spPr>
        <a:xfrm>
          <a:off x="6924675" y="4381500"/>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1343025</xdr:colOff>
      <xdr:row>5</xdr:row>
      <xdr:rowOff>0</xdr:rowOff>
    </xdr:from>
    <xdr:to>
      <xdr:col>2</xdr:col>
      <xdr:colOff>1495425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962275" y="1133475"/>
          <a:ext cx="152400" cy="142875"/>
        </a:xfrm>
        <a:prstGeom prst="rect">
          <a:avLst/>
        </a:prstGeom>
        <a:noFill/>
        <a:ln w="9525" cmpd="sng">
          <a:noFill/>
        </a:ln>
      </xdr:spPr>
    </xdr:pic>
    <xdr:clientData/>
  </xdr:twoCellAnchor>
  <xdr:twoCellAnchor editAs="oneCell">
    <xdr:from>
      <xdr:col>4</xdr:col>
      <xdr:colOff>381000</xdr:colOff>
      <xdr:row>5</xdr:row>
      <xdr:rowOff>0</xdr:rowOff>
    </xdr:from>
    <xdr:to>
      <xdr:col>4</xdr:col>
      <xdr:colOff>533400</xdr:colOff>
      <xdr:row>5</xdr:row>
      <xdr:rowOff>142875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277100" y="1133475"/>
          <a:ext cx="152400" cy="142875"/>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3" name="Image 1"/>
        <xdr:cNvPicPr preferRelativeResize="1">
          <a:picLocks noChangeAspect="1"/>
        </xdr:cNvPicPr>
      </xdr:nvPicPr>
      <xdr:blipFill>
        <a:blip r:embed="rId6"/>
        <a:stretch>
          <a:fillRect/>
        </a:stretch>
      </xdr:blipFill>
      <xdr:spPr>
        <a:xfrm>
          <a:off x="1676400" y="226695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85725</xdr:rowOff>
    </xdr:to>
    <xdr:pic macro="[0]!ModifierId_CR_SF_">
      <xdr:nvPicPr>
        <xdr:cNvPr id="4" name="Image 2"/>
        <xdr:cNvPicPr preferRelativeResize="1">
          <a:picLocks noChangeAspect="1"/>
        </xdr:cNvPicPr>
      </xdr:nvPicPr>
      <xdr:blipFill>
        <a:blip r:embed="rId7"/>
        <a:stretch>
          <a:fillRect/>
        </a:stretch>
      </xdr:blipFill>
      <xdr:spPr>
        <a:xfrm>
          <a:off x="1962150" y="2266950"/>
          <a:ext cx="209550" cy="238125"/>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85725</xdr:rowOff>
    </xdr:to>
    <xdr:pic macro="[0]!SupprimerId_CR_SF_">
      <xdr:nvPicPr>
        <xdr:cNvPr id="5" name="Image 3"/>
        <xdr:cNvPicPr preferRelativeResize="1">
          <a:picLocks noChangeAspect="1"/>
        </xdr:cNvPicPr>
      </xdr:nvPicPr>
      <xdr:blipFill>
        <a:blip r:embed="rId8"/>
        <a:stretch>
          <a:fillRect/>
        </a:stretch>
      </xdr:blipFill>
      <xdr:spPr>
        <a:xfrm>
          <a:off x="2238375" y="2266950"/>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58</xdr:row>
      <xdr:rowOff>0</xdr:rowOff>
    </xdr:from>
    <xdr:to>
      <xdr:col>0</xdr:col>
      <xdr:colOff>228600</xdr:colOff>
      <xdr:row>58</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200" y="10620375"/>
          <a:ext cx="152400" cy="152400"/>
        </a:xfrm>
        <a:prstGeom prst="rect">
          <a:avLst/>
        </a:prstGeom>
        <a:noFill/>
        <a:ln w="9525" cmpd="sng">
          <a:noFill/>
        </a:ln>
      </xdr:spPr>
    </xdr:pic>
    <xdr:clientData/>
  </xdr:twoCellAnchor>
  <xdr:twoCellAnchor editAs="oneCell">
    <xdr:from>
      <xdr:col>0</xdr:col>
      <xdr:colOff>76200</xdr:colOff>
      <xdr:row>65</xdr:row>
      <xdr:rowOff>0</xdr:rowOff>
    </xdr:from>
    <xdr:to>
      <xdr:col>0</xdr:col>
      <xdr:colOff>228600</xdr:colOff>
      <xdr:row>65</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1753850"/>
          <a:ext cx="152400" cy="152400"/>
        </a:xfrm>
        <a:prstGeom prst="rect">
          <a:avLst/>
        </a:prstGeom>
        <a:noFill/>
        <a:ln w="9525" cmpd="sng">
          <a:noFill/>
        </a:ln>
      </xdr:spPr>
    </xdr:pic>
    <xdr:clientData/>
  </xdr:twoCellAnchor>
  <xdr:twoCellAnchor editAs="oneCell">
    <xdr:from>
      <xdr:col>0</xdr:col>
      <xdr:colOff>76200</xdr:colOff>
      <xdr:row>78</xdr:row>
      <xdr:rowOff>0</xdr:rowOff>
    </xdr:from>
    <xdr:to>
      <xdr:col>0</xdr:col>
      <xdr:colOff>228600</xdr:colOff>
      <xdr:row>78</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76200" y="14077950"/>
          <a:ext cx="152400" cy="152400"/>
        </a:xfrm>
        <a:prstGeom prst="rect">
          <a:avLst/>
        </a:prstGeom>
        <a:noFill/>
        <a:ln w="9525" cmpd="sng">
          <a:noFill/>
        </a:ln>
      </xdr:spPr>
    </xdr:pic>
    <xdr:clientData/>
  </xdr:twoCellAnchor>
  <xdr:twoCellAnchor editAs="oneCell">
    <xdr:from>
      <xdr:col>0</xdr:col>
      <xdr:colOff>76200</xdr:colOff>
      <xdr:row>97</xdr:row>
      <xdr:rowOff>0</xdr:rowOff>
    </xdr:from>
    <xdr:to>
      <xdr:col>0</xdr:col>
      <xdr:colOff>228600</xdr:colOff>
      <xdr:row>97</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76200" y="17630775"/>
          <a:ext cx="152400" cy="152400"/>
        </a:xfrm>
        <a:prstGeom prst="rect">
          <a:avLst/>
        </a:prstGeom>
        <a:noFill/>
        <a:ln w="9525" cmpd="sng">
          <a:noFill/>
        </a:ln>
      </xdr:spPr>
    </xdr:pic>
    <xdr:clientData/>
  </xdr:twoCellAnchor>
  <xdr:twoCellAnchor editAs="oneCell">
    <xdr:from>
      <xdr:col>0</xdr:col>
      <xdr:colOff>76200</xdr:colOff>
      <xdr:row>104</xdr:row>
      <xdr:rowOff>0</xdr:rowOff>
    </xdr:from>
    <xdr:to>
      <xdr:col>0</xdr:col>
      <xdr:colOff>228600</xdr:colOff>
      <xdr:row>104</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76200" y="18821400"/>
          <a:ext cx="152400" cy="152400"/>
        </a:xfrm>
        <a:prstGeom prst="rect">
          <a:avLst/>
        </a:prstGeom>
        <a:noFill/>
        <a:ln w="9525" cmpd="sng">
          <a:noFill/>
        </a:ln>
      </xdr:spPr>
    </xdr:pic>
    <xdr:clientData/>
  </xdr:twoCellAnchor>
  <xdr:twoCellAnchor editAs="oneCell">
    <xdr:from>
      <xdr:col>0</xdr:col>
      <xdr:colOff>76200</xdr:colOff>
      <xdr:row>107</xdr:row>
      <xdr:rowOff>0</xdr:rowOff>
    </xdr:from>
    <xdr:to>
      <xdr:col>0</xdr:col>
      <xdr:colOff>228600</xdr:colOff>
      <xdr:row>107</xdr:row>
      <xdr:rowOff>142875</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76200" y="19354800"/>
          <a:ext cx="152400" cy="142875"/>
        </a:xfrm>
        <a:prstGeom prst="rect">
          <a:avLst/>
        </a:prstGeom>
        <a:noFill/>
        <a:ln w="9525" cmpd="sng">
          <a:noFill/>
        </a:ln>
      </xdr:spPr>
    </xdr:pic>
    <xdr:clientData/>
  </xdr:twoCellAnchor>
  <xdr:twoCellAnchor editAs="oneCell">
    <xdr:from>
      <xdr:col>0</xdr:col>
      <xdr:colOff>76200</xdr:colOff>
      <xdr:row>119</xdr:row>
      <xdr:rowOff>0</xdr:rowOff>
    </xdr:from>
    <xdr:to>
      <xdr:col>0</xdr:col>
      <xdr:colOff>228600</xdr:colOff>
      <xdr:row>119</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6200" y="21364575"/>
          <a:ext cx="152400" cy="152400"/>
        </a:xfrm>
        <a:prstGeom prst="rect">
          <a:avLst/>
        </a:prstGeom>
        <a:noFill/>
        <a:ln w="9525" cmpd="sng">
          <a:noFill/>
        </a:ln>
      </xdr:spPr>
    </xdr:pic>
    <xdr:clientData/>
  </xdr:twoCellAnchor>
  <xdr:twoCellAnchor editAs="oneCell">
    <xdr:from>
      <xdr:col>0</xdr:col>
      <xdr:colOff>76200</xdr:colOff>
      <xdr:row>168</xdr:row>
      <xdr:rowOff>0</xdr:rowOff>
    </xdr:from>
    <xdr:to>
      <xdr:col>0</xdr:col>
      <xdr:colOff>228600</xdr:colOff>
      <xdr:row>168</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6200" y="30508575"/>
          <a:ext cx="152400" cy="152400"/>
        </a:xfrm>
        <a:prstGeom prst="rect">
          <a:avLst/>
        </a:prstGeom>
        <a:noFill/>
        <a:ln w="9525" cmpd="sng">
          <a:noFill/>
        </a:ln>
      </xdr:spPr>
    </xdr:pic>
    <xdr:clientData/>
  </xdr:twoCellAnchor>
  <xdr:twoCellAnchor editAs="oneCell">
    <xdr:from>
      <xdr:col>0</xdr:col>
      <xdr:colOff>76200</xdr:colOff>
      <xdr:row>125</xdr:row>
      <xdr:rowOff>0</xdr:rowOff>
    </xdr:from>
    <xdr:to>
      <xdr:col>0</xdr:col>
      <xdr:colOff>219075</xdr:colOff>
      <xdr:row>125</xdr:row>
      <xdr:rowOff>152400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76200" y="22545675"/>
          <a:ext cx="142875" cy="152400"/>
        </a:xfrm>
        <a:prstGeom prst="rect">
          <a:avLst/>
        </a:prstGeom>
        <a:noFill/>
        <a:ln w="9525" cmpd="sng">
          <a:noFill/>
        </a:ln>
      </xdr:spPr>
    </xdr:pic>
    <xdr:clientData/>
  </xdr:twoCellAnchor>
  <xdr:twoCellAnchor editAs="oneCell">
    <xdr:from>
      <xdr:col>0</xdr:col>
      <xdr:colOff>76200</xdr:colOff>
      <xdr:row>69</xdr:row>
      <xdr:rowOff>200025</xdr:rowOff>
    </xdr:from>
    <xdr:to>
      <xdr:col>0</xdr:col>
      <xdr:colOff>228600</xdr:colOff>
      <xdr:row>69</xdr:row>
      <xdr:rowOff>352425</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76200" y="12601575"/>
          <a:ext cx="152400" cy="152400"/>
        </a:xfrm>
        <a:prstGeom prst="rect">
          <a:avLst/>
        </a:prstGeom>
        <a:noFill/>
        <a:ln w="9525" cmpd="sng">
          <a:noFill/>
        </a:ln>
      </xdr:spPr>
    </xdr:pic>
    <xdr:clientData/>
  </xdr:twoCellAnchor>
  <xdr:twoCellAnchor editAs="oneCell">
    <xdr:from>
      <xdr:col>0</xdr:col>
      <xdr:colOff>76200</xdr:colOff>
      <xdr:row>106</xdr:row>
      <xdr:rowOff>0</xdr:rowOff>
    </xdr:from>
    <xdr:to>
      <xdr:col>0</xdr:col>
      <xdr:colOff>228600</xdr:colOff>
      <xdr:row>106</xdr:row>
      <xdr:rowOff>142875</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76200" y="19145250"/>
          <a:ext cx="152400" cy="142875"/>
        </a:xfrm>
        <a:prstGeom prst="rect">
          <a:avLst/>
        </a:prstGeom>
        <a:noFill/>
        <a:ln w="9525" cmpd="sng">
          <a:noFill/>
        </a:ln>
      </xdr:spPr>
    </xdr:pic>
    <xdr:clientData/>
  </xdr:twoCellAnchor>
  <xdr:twoCellAnchor editAs="oneCell">
    <xdr:from>
      <xdr:col>1</xdr:col>
      <xdr:colOff>523875</xdr:colOff>
      <xdr:row>121</xdr:row>
      <xdr:rowOff>0</xdr:rowOff>
    </xdr:from>
    <xdr:to>
      <xdr:col>1</xdr:col>
      <xdr:colOff>666750</xdr:colOff>
      <xdr:row>121</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28675" y="21707475"/>
          <a:ext cx="142875" cy="152400"/>
        </a:xfrm>
        <a:prstGeom prst="rect">
          <a:avLst/>
        </a:prstGeom>
        <a:noFill/>
        <a:ln w="9525" cmpd="sng">
          <a:noFill/>
        </a:ln>
      </xdr:spPr>
    </xdr:pic>
    <xdr:clientData/>
  </xdr:twoCellAnchor>
  <xdr:twoCellAnchor editAs="oneCell">
    <xdr:from>
      <xdr:col>3</xdr:col>
      <xdr:colOff>438150</xdr:colOff>
      <xdr:row>9</xdr:row>
      <xdr:rowOff>152400</xdr:rowOff>
    </xdr:from>
    <xdr:to>
      <xdr:col>3</xdr:col>
      <xdr:colOff>590550</xdr:colOff>
      <xdr:row>10</xdr:row>
      <xdr:rowOff>133350</xdr:rowOff>
    </xdr:to>
    <xdr:pic>
      <xdr:nvPicPr>
        <xdr:cNvPr id="13" name="Image 13">
          <a:hlinkClick r:id="rId28"/>
        </xdr:cNvPr>
        <xdr:cNvPicPr preferRelativeResize="1">
          <a:picLocks noChangeAspect="1"/>
        </xdr:cNvPicPr>
      </xdr:nvPicPr>
      <xdr:blipFill>
        <a:blip r:embed="rId26"/>
        <a:stretch>
          <a:fillRect/>
        </a:stretch>
      </xdr:blipFill>
      <xdr:spPr>
        <a:xfrm>
          <a:off x="7267575" y="1933575"/>
          <a:ext cx="152400" cy="142875"/>
        </a:xfrm>
        <a:prstGeom prst="rect">
          <a:avLst/>
        </a:prstGeom>
        <a:noFill/>
        <a:ln w="9525" cmpd="sng">
          <a:noFill/>
        </a:ln>
      </xdr:spPr>
    </xdr:pic>
    <xdr:clientData/>
  </xdr:twoCellAnchor>
  <xdr:twoCellAnchor editAs="oneCell">
    <xdr:from>
      <xdr:col>4</xdr:col>
      <xdr:colOff>457200</xdr:colOff>
      <xdr:row>9</xdr:row>
      <xdr:rowOff>133350</xdr:rowOff>
    </xdr:from>
    <xdr:to>
      <xdr:col>4</xdr:col>
      <xdr:colOff>600075</xdr:colOff>
      <xdr:row>10</xdr:row>
      <xdr:rowOff>133350</xdr:rowOff>
    </xdr:to>
    <xdr:pic>
      <xdr:nvPicPr>
        <xdr:cNvPr id="14" name="Image 14">
          <a:hlinkClick r:id="rId30"/>
        </xdr:cNvPr>
        <xdr:cNvPicPr preferRelativeResize="1">
          <a:picLocks noChangeAspect="1"/>
        </xdr:cNvPicPr>
      </xdr:nvPicPr>
      <xdr:blipFill>
        <a:blip r:embed="rId26"/>
        <a:stretch>
          <a:fillRect/>
        </a:stretch>
      </xdr:blipFill>
      <xdr:spPr>
        <a:xfrm>
          <a:off x="8334375" y="1914525"/>
          <a:ext cx="142875" cy="161925"/>
        </a:xfrm>
        <a:prstGeom prst="rect">
          <a:avLst/>
        </a:prstGeom>
        <a:noFill/>
        <a:ln w="9525" cmpd="sng">
          <a:noFill/>
        </a:ln>
      </xdr:spPr>
    </xdr:pic>
    <xdr:clientData/>
  </xdr:twoCellAnchor>
  <xdr:twoCellAnchor editAs="oneCell">
    <xdr:from>
      <xdr:col>1</xdr:col>
      <xdr:colOff>323850</xdr:colOff>
      <xdr:row>23</xdr:row>
      <xdr:rowOff>0</xdr:rowOff>
    </xdr:from>
    <xdr:to>
      <xdr:col>1</xdr:col>
      <xdr:colOff>476250</xdr:colOff>
      <xdr:row>23</xdr:row>
      <xdr:rowOff>161925</xdr:rowOff>
    </xdr:to>
    <xdr:pic>
      <xdr:nvPicPr>
        <xdr:cNvPr id="15" name="Image 25" descr="C:\Users\lducoudre\AppData\Local\Microsoft\Windows\Temporary Internet Files\Content.IE5\U5NQSQCN\unknown-31209_960_720[1].png">
          <a:hlinkClick r:id="rId32"/>
        </xdr:cNvPr>
        <xdr:cNvPicPr preferRelativeResize="1">
          <a:picLocks noChangeAspect="1"/>
        </xdr:cNvPicPr>
      </xdr:nvPicPr>
      <xdr:blipFill>
        <a:blip r:embed="rId1"/>
        <a:stretch>
          <a:fillRect/>
        </a:stretch>
      </xdr:blipFill>
      <xdr:spPr>
        <a:xfrm>
          <a:off x="628650" y="4543425"/>
          <a:ext cx="152400" cy="161925"/>
        </a:xfrm>
        <a:prstGeom prst="rect">
          <a:avLst/>
        </a:prstGeom>
        <a:noFill/>
        <a:ln w="9525" cmpd="sng">
          <a:noFill/>
        </a:ln>
      </xdr:spPr>
    </xdr:pic>
    <xdr:clientData/>
  </xdr:twoCellAnchor>
  <xdr:twoCellAnchor editAs="oneCell">
    <xdr:from>
      <xdr:col>0</xdr:col>
      <xdr:colOff>76200</xdr:colOff>
      <xdr:row>153</xdr:row>
      <xdr:rowOff>0</xdr:rowOff>
    </xdr:from>
    <xdr:to>
      <xdr:col>0</xdr:col>
      <xdr:colOff>228600</xdr:colOff>
      <xdr:row>153</xdr:row>
      <xdr:rowOff>152400</xdr:rowOff>
    </xdr:to>
    <xdr:pic>
      <xdr:nvPicPr>
        <xdr:cNvPr id="16" name="Image 25" descr="C:\Users\lducoudre\AppData\Local\Microsoft\Windows\Temporary Internet Files\Content.IE5\U5NQSQCN\unknown-31209_960_720[1].png">
          <a:hlinkClick r:id="rId34"/>
        </xdr:cNvPr>
        <xdr:cNvPicPr preferRelativeResize="1">
          <a:picLocks noChangeAspect="1"/>
        </xdr:cNvPicPr>
      </xdr:nvPicPr>
      <xdr:blipFill>
        <a:blip r:embed="rId1"/>
        <a:stretch>
          <a:fillRect/>
        </a:stretch>
      </xdr:blipFill>
      <xdr:spPr>
        <a:xfrm>
          <a:off x="76200" y="27727275"/>
          <a:ext cx="152400" cy="152400"/>
        </a:xfrm>
        <a:prstGeom prst="rect">
          <a:avLst/>
        </a:prstGeom>
        <a:noFill/>
        <a:ln w="9525" cmpd="sng">
          <a:noFill/>
        </a:ln>
      </xdr:spPr>
    </xdr:pic>
    <xdr:clientData/>
  </xdr:twoCellAnchor>
  <xdr:twoCellAnchor editAs="oneCell">
    <xdr:from>
      <xdr:col>0</xdr:col>
      <xdr:colOff>76200</xdr:colOff>
      <xdr:row>130</xdr:row>
      <xdr:rowOff>0</xdr:rowOff>
    </xdr:from>
    <xdr:to>
      <xdr:col>0</xdr:col>
      <xdr:colOff>219075</xdr:colOff>
      <xdr:row>130</xdr:row>
      <xdr:rowOff>152400</xdr:rowOff>
    </xdr:to>
    <xdr:pic>
      <xdr:nvPicPr>
        <xdr:cNvPr id="17" name="Image 25" descr="C:\Users\lducoudre\AppData\Local\Microsoft\Windows\Temporary Internet Files\Content.IE5\U5NQSQCN\unknown-31209_960_720[1].png">
          <a:hlinkClick r:id="rId36"/>
        </xdr:cNvPr>
        <xdr:cNvPicPr preferRelativeResize="1">
          <a:picLocks noChangeAspect="1"/>
        </xdr:cNvPicPr>
      </xdr:nvPicPr>
      <xdr:blipFill>
        <a:blip r:embed="rId1"/>
        <a:stretch>
          <a:fillRect/>
        </a:stretch>
      </xdr:blipFill>
      <xdr:spPr>
        <a:xfrm>
          <a:off x="76200" y="23517225"/>
          <a:ext cx="142875" cy="152400"/>
        </a:xfrm>
        <a:prstGeom prst="rect">
          <a:avLst/>
        </a:prstGeom>
        <a:noFill/>
        <a:ln w="9525" cmpd="sng">
          <a:noFill/>
        </a:ln>
      </xdr:spPr>
    </xdr:pic>
    <xdr:clientData/>
  </xdr:twoCellAnchor>
  <xdr:twoCellAnchor editAs="oneCell">
    <xdr:from>
      <xdr:col>0</xdr:col>
      <xdr:colOff>76200</xdr:colOff>
      <xdr:row>131</xdr:row>
      <xdr:rowOff>9525</xdr:rowOff>
    </xdr:from>
    <xdr:to>
      <xdr:col>0</xdr:col>
      <xdr:colOff>219075</xdr:colOff>
      <xdr:row>131</xdr:row>
      <xdr:rowOff>219075</xdr:rowOff>
    </xdr:to>
    <xdr:pic>
      <xdr:nvPicPr>
        <xdr:cNvPr id="18" name="Image 25" descr="C:\Users\lducoudre\AppData\Local\Microsoft\Windows\Temporary Internet Files\Content.IE5\U5NQSQCN\unknown-31209_960_720[1].png">
          <a:hlinkClick r:id="rId38"/>
        </xdr:cNvPr>
        <xdr:cNvPicPr preferRelativeResize="1">
          <a:picLocks noChangeAspect="1"/>
        </xdr:cNvPicPr>
      </xdr:nvPicPr>
      <xdr:blipFill>
        <a:blip r:embed="rId1"/>
        <a:stretch>
          <a:fillRect/>
        </a:stretch>
      </xdr:blipFill>
      <xdr:spPr>
        <a:xfrm>
          <a:off x="76200" y="23688675"/>
          <a:ext cx="142875" cy="209550"/>
        </a:xfrm>
        <a:prstGeom prst="rect">
          <a:avLst/>
        </a:prstGeom>
        <a:noFill/>
        <a:ln w="9525" cmpd="sng">
          <a:noFill/>
        </a:ln>
      </xdr:spPr>
    </xdr:pic>
    <xdr:clientData/>
  </xdr:twoCellAnchor>
  <xdr:twoCellAnchor editAs="oneCell">
    <xdr:from>
      <xdr:col>0</xdr:col>
      <xdr:colOff>76200</xdr:colOff>
      <xdr:row>132</xdr:row>
      <xdr:rowOff>19050</xdr:rowOff>
    </xdr:from>
    <xdr:to>
      <xdr:col>0</xdr:col>
      <xdr:colOff>219075</xdr:colOff>
      <xdr:row>133</xdr:row>
      <xdr:rowOff>9525</xdr:rowOff>
    </xdr:to>
    <xdr:pic>
      <xdr:nvPicPr>
        <xdr:cNvPr id="19" name="Image 25" descr="C:\Users\lducoudre\AppData\Local\Microsoft\Windows\Temporary Internet Files\Content.IE5\U5NQSQCN\unknown-31209_960_720[1].png">
          <a:hlinkClick r:id="rId40"/>
        </xdr:cNvPr>
        <xdr:cNvPicPr preferRelativeResize="1">
          <a:picLocks noChangeAspect="1"/>
        </xdr:cNvPicPr>
      </xdr:nvPicPr>
      <xdr:blipFill>
        <a:blip r:embed="rId1"/>
        <a:stretch>
          <a:fillRect/>
        </a:stretch>
      </xdr:blipFill>
      <xdr:spPr>
        <a:xfrm>
          <a:off x="76200" y="24183975"/>
          <a:ext cx="142875" cy="152400"/>
        </a:xfrm>
        <a:prstGeom prst="rect">
          <a:avLst/>
        </a:prstGeom>
        <a:noFill/>
        <a:ln w="9525" cmpd="sng">
          <a:noFill/>
        </a:ln>
      </xdr:spPr>
    </xdr:pic>
    <xdr:clientData/>
  </xdr:twoCellAnchor>
  <xdr:twoCellAnchor editAs="oneCell">
    <xdr:from>
      <xdr:col>0</xdr:col>
      <xdr:colOff>76200</xdr:colOff>
      <xdr:row>133</xdr:row>
      <xdr:rowOff>0</xdr:rowOff>
    </xdr:from>
    <xdr:to>
      <xdr:col>0</xdr:col>
      <xdr:colOff>219075</xdr:colOff>
      <xdr:row>133</xdr:row>
      <xdr:rowOff>152400</xdr:rowOff>
    </xdr:to>
    <xdr:pic>
      <xdr:nvPicPr>
        <xdr:cNvPr id="20" name="Image 25" descr="C:\Users\lducoudre\AppData\Local\Microsoft\Windows\Temporary Internet Files\Content.IE5\U5NQSQCN\unknown-31209_960_720[1].png">
          <a:hlinkClick r:id="rId42"/>
        </xdr:cNvPr>
        <xdr:cNvPicPr preferRelativeResize="1">
          <a:picLocks noChangeAspect="1"/>
        </xdr:cNvPicPr>
      </xdr:nvPicPr>
      <xdr:blipFill>
        <a:blip r:embed="rId1"/>
        <a:stretch>
          <a:fillRect/>
        </a:stretch>
      </xdr:blipFill>
      <xdr:spPr>
        <a:xfrm>
          <a:off x="76200" y="24326850"/>
          <a:ext cx="142875" cy="152400"/>
        </a:xfrm>
        <a:prstGeom prst="rect">
          <a:avLst/>
        </a:prstGeom>
        <a:noFill/>
        <a:ln w="9525" cmpd="sng">
          <a:noFill/>
        </a:ln>
      </xdr:spPr>
    </xdr:pic>
    <xdr:clientData/>
  </xdr:twoCellAnchor>
  <xdr:twoCellAnchor editAs="oneCell">
    <xdr:from>
      <xdr:col>0</xdr:col>
      <xdr:colOff>76200</xdr:colOff>
      <xdr:row>135</xdr:row>
      <xdr:rowOff>9525</xdr:rowOff>
    </xdr:from>
    <xdr:to>
      <xdr:col>0</xdr:col>
      <xdr:colOff>219075</xdr:colOff>
      <xdr:row>135</xdr:row>
      <xdr:rowOff>152400</xdr:rowOff>
    </xdr:to>
    <xdr:pic>
      <xdr:nvPicPr>
        <xdr:cNvPr id="21" name="Image 25" descr="C:\Users\lducoudre\AppData\Local\Microsoft\Windows\Temporary Internet Files\Content.IE5\U5NQSQCN\unknown-31209_960_720[1].png">
          <a:hlinkClick r:id="rId44"/>
        </xdr:cNvPr>
        <xdr:cNvPicPr preferRelativeResize="1">
          <a:picLocks noChangeAspect="1"/>
        </xdr:cNvPicPr>
      </xdr:nvPicPr>
      <xdr:blipFill>
        <a:blip r:embed="rId1"/>
        <a:stretch>
          <a:fillRect/>
        </a:stretch>
      </xdr:blipFill>
      <xdr:spPr>
        <a:xfrm>
          <a:off x="76200" y="24660225"/>
          <a:ext cx="142875" cy="142875"/>
        </a:xfrm>
        <a:prstGeom prst="rect">
          <a:avLst/>
        </a:prstGeom>
        <a:noFill/>
        <a:ln w="9525" cmpd="sng">
          <a:noFill/>
        </a:ln>
      </xdr:spPr>
    </xdr:pic>
    <xdr:clientData/>
  </xdr:twoCellAnchor>
  <xdr:twoCellAnchor editAs="oneCell">
    <xdr:from>
      <xdr:col>0</xdr:col>
      <xdr:colOff>57150</xdr:colOff>
      <xdr:row>86</xdr:row>
      <xdr:rowOff>19050</xdr:rowOff>
    </xdr:from>
    <xdr:to>
      <xdr:col>0</xdr:col>
      <xdr:colOff>209550</xdr:colOff>
      <xdr:row>87</xdr:row>
      <xdr:rowOff>19050</xdr:rowOff>
    </xdr:to>
    <xdr:pic>
      <xdr:nvPicPr>
        <xdr:cNvPr id="22" name="Image 1">
          <a:hlinkClick r:id="rId47"/>
        </xdr:cNvPr>
        <xdr:cNvPicPr preferRelativeResize="1">
          <a:picLocks noChangeAspect="1"/>
        </xdr:cNvPicPr>
      </xdr:nvPicPr>
      <xdr:blipFill>
        <a:blip r:embed="rId45"/>
        <a:stretch>
          <a:fillRect/>
        </a:stretch>
      </xdr:blipFill>
      <xdr:spPr>
        <a:xfrm>
          <a:off x="57150" y="15621000"/>
          <a:ext cx="152400"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52</xdr:row>
      <xdr:rowOff>0</xdr:rowOff>
    </xdr:from>
    <xdr:to>
      <xdr:col>0</xdr:col>
      <xdr:colOff>228600</xdr:colOff>
      <xdr:row>52</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200" y="8877300"/>
          <a:ext cx="152400" cy="152400"/>
        </a:xfrm>
        <a:prstGeom prst="rect">
          <a:avLst/>
        </a:prstGeom>
        <a:noFill/>
        <a:ln w="9525" cmpd="sng">
          <a:noFill/>
        </a:ln>
      </xdr:spPr>
    </xdr:pic>
    <xdr:clientData/>
  </xdr:twoCellAnchor>
  <xdr:twoCellAnchor editAs="oneCell">
    <xdr:from>
      <xdr:col>0</xdr:col>
      <xdr:colOff>76200</xdr:colOff>
      <xdr:row>59</xdr:row>
      <xdr:rowOff>0</xdr:rowOff>
    </xdr:from>
    <xdr:to>
      <xdr:col>0</xdr:col>
      <xdr:colOff>228600</xdr:colOff>
      <xdr:row>59</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0010775"/>
          <a:ext cx="152400" cy="152400"/>
        </a:xfrm>
        <a:prstGeom prst="rect">
          <a:avLst/>
        </a:prstGeom>
        <a:noFill/>
        <a:ln w="9525" cmpd="sng">
          <a:noFill/>
        </a:ln>
      </xdr:spPr>
    </xdr:pic>
    <xdr:clientData/>
  </xdr:twoCellAnchor>
  <xdr:twoCellAnchor editAs="oneCell">
    <xdr:from>
      <xdr:col>0</xdr:col>
      <xdr:colOff>76200</xdr:colOff>
      <xdr:row>72</xdr:row>
      <xdr:rowOff>0</xdr:rowOff>
    </xdr:from>
    <xdr:to>
      <xdr:col>0</xdr:col>
      <xdr:colOff>228600</xdr:colOff>
      <xdr:row>72</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76200" y="12334875"/>
          <a:ext cx="152400" cy="152400"/>
        </a:xfrm>
        <a:prstGeom prst="rect">
          <a:avLst/>
        </a:prstGeom>
        <a:noFill/>
        <a:ln w="9525" cmpd="sng">
          <a:noFill/>
        </a:ln>
      </xdr:spPr>
    </xdr:pic>
    <xdr:clientData/>
  </xdr:twoCellAnchor>
  <xdr:twoCellAnchor editAs="oneCell">
    <xdr:from>
      <xdr:col>0</xdr:col>
      <xdr:colOff>76200</xdr:colOff>
      <xdr:row>91</xdr:row>
      <xdr:rowOff>0</xdr:rowOff>
    </xdr:from>
    <xdr:to>
      <xdr:col>0</xdr:col>
      <xdr:colOff>228600</xdr:colOff>
      <xdr:row>91</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76200" y="15887700"/>
          <a:ext cx="152400" cy="152400"/>
        </a:xfrm>
        <a:prstGeom prst="rect">
          <a:avLst/>
        </a:prstGeom>
        <a:noFill/>
        <a:ln w="9525" cmpd="sng">
          <a:noFill/>
        </a:ln>
      </xdr:spPr>
    </xdr:pic>
    <xdr:clientData/>
  </xdr:twoCellAnchor>
  <xdr:twoCellAnchor editAs="oneCell">
    <xdr:from>
      <xdr:col>0</xdr:col>
      <xdr:colOff>76200</xdr:colOff>
      <xdr:row>98</xdr:row>
      <xdr:rowOff>0</xdr:rowOff>
    </xdr:from>
    <xdr:to>
      <xdr:col>0</xdr:col>
      <xdr:colOff>228600</xdr:colOff>
      <xdr:row>98</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76200" y="17078325"/>
          <a:ext cx="152400" cy="152400"/>
        </a:xfrm>
        <a:prstGeom prst="rect">
          <a:avLst/>
        </a:prstGeom>
        <a:noFill/>
        <a:ln w="9525" cmpd="sng">
          <a:noFill/>
        </a:ln>
      </xdr:spPr>
    </xdr:pic>
    <xdr:clientData/>
  </xdr:twoCellAnchor>
  <xdr:twoCellAnchor editAs="oneCell">
    <xdr:from>
      <xdr:col>0</xdr:col>
      <xdr:colOff>76200</xdr:colOff>
      <xdr:row>101</xdr:row>
      <xdr:rowOff>0</xdr:rowOff>
    </xdr:from>
    <xdr:to>
      <xdr:col>0</xdr:col>
      <xdr:colOff>228600</xdr:colOff>
      <xdr:row>101</xdr:row>
      <xdr:rowOff>142875</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76200" y="17611725"/>
          <a:ext cx="152400" cy="142875"/>
        </a:xfrm>
        <a:prstGeom prst="rect">
          <a:avLst/>
        </a:prstGeom>
        <a:noFill/>
        <a:ln w="9525" cmpd="sng">
          <a:noFill/>
        </a:ln>
      </xdr:spPr>
    </xdr:pic>
    <xdr:clientData/>
  </xdr:twoCellAnchor>
  <xdr:twoCellAnchor editAs="oneCell">
    <xdr:from>
      <xdr:col>0</xdr:col>
      <xdr:colOff>76200</xdr:colOff>
      <xdr:row>113</xdr:row>
      <xdr:rowOff>0</xdr:rowOff>
    </xdr:from>
    <xdr:to>
      <xdr:col>0</xdr:col>
      <xdr:colOff>228600</xdr:colOff>
      <xdr:row>113</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6200" y="19621500"/>
          <a:ext cx="152400" cy="152400"/>
        </a:xfrm>
        <a:prstGeom prst="rect">
          <a:avLst/>
        </a:prstGeom>
        <a:noFill/>
        <a:ln w="9525" cmpd="sng">
          <a:noFill/>
        </a:ln>
      </xdr:spPr>
    </xdr:pic>
    <xdr:clientData/>
  </xdr:twoCellAnchor>
  <xdr:twoCellAnchor editAs="oneCell">
    <xdr:from>
      <xdr:col>0</xdr:col>
      <xdr:colOff>76200</xdr:colOff>
      <xdr:row>162</xdr:row>
      <xdr:rowOff>0</xdr:rowOff>
    </xdr:from>
    <xdr:to>
      <xdr:col>0</xdr:col>
      <xdr:colOff>228600</xdr:colOff>
      <xdr:row>162</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6200" y="28127325"/>
          <a:ext cx="152400" cy="152400"/>
        </a:xfrm>
        <a:prstGeom prst="rect">
          <a:avLst/>
        </a:prstGeom>
        <a:noFill/>
        <a:ln w="9525" cmpd="sng">
          <a:noFill/>
        </a:ln>
      </xdr:spPr>
    </xdr:pic>
    <xdr:clientData/>
  </xdr:twoCellAnchor>
  <xdr:twoCellAnchor editAs="oneCell">
    <xdr:from>
      <xdr:col>0</xdr:col>
      <xdr:colOff>85725</xdr:colOff>
      <xdr:row>119</xdr:row>
      <xdr:rowOff>0</xdr:rowOff>
    </xdr:from>
    <xdr:to>
      <xdr:col>0</xdr:col>
      <xdr:colOff>228600</xdr:colOff>
      <xdr:row>119</xdr:row>
      <xdr:rowOff>152400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85725" y="20802600"/>
          <a:ext cx="142875" cy="152400"/>
        </a:xfrm>
        <a:prstGeom prst="rect">
          <a:avLst/>
        </a:prstGeom>
        <a:noFill/>
        <a:ln w="9525" cmpd="sng">
          <a:noFill/>
        </a:ln>
      </xdr:spPr>
    </xdr:pic>
    <xdr:clientData/>
  </xdr:twoCellAnchor>
  <xdr:twoCellAnchor editAs="oneCell">
    <xdr:from>
      <xdr:col>0</xdr:col>
      <xdr:colOff>76200</xdr:colOff>
      <xdr:row>63</xdr:row>
      <xdr:rowOff>190500</xdr:rowOff>
    </xdr:from>
    <xdr:to>
      <xdr:col>0</xdr:col>
      <xdr:colOff>228600</xdr:colOff>
      <xdr:row>63</xdr:row>
      <xdr:rowOff>342900</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76200" y="10848975"/>
          <a:ext cx="152400" cy="152400"/>
        </a:xfrm>
        <a:prstGeom prst="rect">
          <a:avLst/>
        </a:prstGeom>
        <a:noFill/>
        <a:ln w="9525" cmpd="sng">
          <a:noFill/>
        </a:ln>
      </xdr:spPr>
    </xdr:pic>
    <xdr:clientData/>
  </xdr:twoCellAnchor>
  <xdr:twoCellAnchor editAs="oneCell">
    <xdr:from>
      <xdr:col>0</xdr:col>
      <xdr:colOff>76200</xdr:colOff>
      <xdr:row>100</xdr:row>
      <xdr:rowOff>0</xdr:rowOff>
    </xdr:from>
    <xdr:to>
      <xdr:col>0</xdr:col>
      <xdr:colOff>228600</xdr:colOff>
      <xdr:row>100</xdr:row>
      <xdr:rowOff>142875</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76200" y="17402175"/>
          <a:ext cx="152400" cy="142875"/>
        </a:xfrm>
        <a:prstGeom prst="rect">
          <a:avLst/>
        </a:prstGeom>
        <a:noFill/>
        <a:ln w="9525" cmpd="sng">
          <a:noFill/>
        </a:ln>
      </xdr:spPr>
    </xdr:pic>
    <xdr:clientData/>
  </xdr:twoCellAnchor>
  <xdr:twoCellAnchor editAs="oneCell">
    <xdr:from>
      <xdr:col>1</xdr:col>
      <xdr:colOff>561975</xdr:colOff>
      <xdr:row>115</xdr:row>
      <xdr:rowOff>0</xdr:rowOff>
    </xdr:from>
    <xdr:to>
      <xdr:col>1</xdr:col>
      <xdr:colOff>704850</xdr:colOff>
      <xdr:row>115</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47725" y="19964400"/>
          <a:ext cx="142875" cy="152400"/>
        </a:xfrm>
        <a:prstGeom prst="rect">
          <a:avLst/>
        </a:prstGeom>
        <a:noFill/>
        <a:ln w="9525" cmpd="sng">
          <a:noFill/>
        </a:ln>
      </xdr:spPr>
    </xdr:pic>
    <xdr:clientData/>
  </xdr:twoCellAnchor>
  <xdr:twoCellAnchor editAs="oneCell">
    <xdr:from>
      <xdr:col>1</xdr:col>
      <xdr:colOff>342900</xdr:colOff>
      <xdr:row>17</xdr:row>
      <xdr:rowOff>0</xdr:rowOff>
    </xdr:from>
    <xdr:to>
      <xdr:col>1</xdr:col>
      <xdr:colOff>495300</xdr:colOff>
      <xdr:row>17</xdr:row>
      <xdr:rowOff>161925</xdr:rowOff>
    </xdr:to>
    <xdr:pic>
      <xdr:nvPicPr>
        <xdr:cNvPr id="13" name="Image 25" descr="C:\Users\lducoudre\AppData\Local\Microsoft\Windows\Temporary Internet Files\Content.IE5\U5NQSQCN\unknown-31209_960_720[1].png">
          <a:hlinkClick r:id="rId27"/>
        </xdr:cNvPr>
        <xdr:cNvPicPr preferRelativeResize="1">
          <a:picLocks noChangeAspect="1"/>
        </xdr:cNvPicPr>
      </xdr:nvPicPr>
      <xdr:blipFill>
        <a:blip r:embed="rId1"/>
        <a:stretch>
          <a:fillRect/>
        </a:stretch>
      </xdr:blipFill>
      <xdr:spPr>
        <a:xfrm>
          <a:off x="628650" y="2800350"/>
          <a:ext cx="152400" cy="161925"/>
        </a:xfrm>
        <a:prstGeom prst="rect">
          <a:avLst/>
        </a:prstGeom>
        <a:noFill/>
        <a:ln w="9525" cmpd="sng">
          <a:noFill/>
        </a:ln>
      </xdr:spPr>
    </xdr:pic>
    <xdr:clientData/>
  </xdr:twoCellAnchor>
  <xdr:twoCellAnchor editAs="oneCell">
    <xdr:from>
      <xdr:col>0</xdr:col>
      <xdr:colOff>95250</xdr:colOff>
      <xdr:row>124</xdr:row>
      <xdr:rowOff>0</xdr:rowOff>
    </xdr:from>
    <xdr:to>
      <xdr:col>0</xdr:col>
      <xdr:colOff>238125</xdr:colOff>
      <xdr:row>124</xdr:row>
      <xdr:rowOff>152400</xdr:rowOff>
    </xdr:to>
    <xdr:pic>
      <xdr:nvPicPr>
        <xdr:cNvPr id="14" name="Image 25" descr="C:\Users\lducoudre\AppData\Local\Microsoft\Windows\Temporary Internet Files\Content.IE5\U5NQSQCN\unknown-31209_960_720[1].png">
          <a:hlinkClick r:id="rId29"/>
        </xdr:cNvPr>
        <xdr:cNvPicPr preferRelativeResize="1">
          <a:picLocks noChangeAspect="1"/>
        </xdr:cNvPicPr>
      </xdr:nvPicPr>
      <xdr:blipFill>
        <a:blip r:embed="rId1"/>
        <a:stretch>
          <a:fillRect/>
        </a:stretch>
      </xdr:blipFill>
      <xdr:spPr>
        <a:xfrm>
          <a:off x="95250" y="21612225"/>
          <a:ext cx="142875" cy="152400"/>
        </a:xfrm>
        <a:prstGeom prst="rect">
          <a:avLst/>
        </a:prstGeom>
        <a:noFill/>
        <a:ln w="9525" cmpd="sng">
          <a:noFill/>
        </a:ln>
      </xdr:spPr>
    </xdr:pic>
    <xdr:clientData/>
  </xdr:twoCellAnchor>
  <xdr:twoCellAnchor editAs="oneCell">
    <xdr:from>
      <xdr:col>0</xdr:col>
      <xdr:colOff>95250</xdr:colOff>
      <xdr:row>125</xdr:row>
      <xdr:rowOff>9525</xdr:rowOff>
    </xdr:from>
    <xdr:to>
      <xdr:col>0</xdr:col>
      <xdr:colOff>238125</xdr:colOff>
      <xdr:row>125</xdr:row>
      <xdr:rowOff>161925</xdr:rowOff>
    </xdr:to>
    <xdr:pic>
      <xdr:nvPicPr>
        <xdr:cNvPr id="15" name="Image 25" descr="C:\Users\lducoudre\AppData\Local\Microsoft\Windows\Temporary Internet Files\Content.IE5\U5NQSQCN\unknown-31209_960_720[1].png">
          <a:hlinkClick r:id="rId31"/>
        </xdr:cNvPr>
        <xdr:cNvPicPr preferRelativeResize="1">
          <a:picLocks noChangeAspect="1"/>
        </xdr:cNvPicPr>
      </xdr:nvPicPr>
      <xdr:blipFill>
        <a:blip r:embed="rId1"/>
        <a:stretch>
          <a:fillRect/>
        </a:stretch>
      </xdr:blipFill>
      <xdr:spPr>
        <a:xfrm>
          <a:off x="95250" y="21783675"/>
          <a:ext cx="142875" cy="152400"/>
        </a:xfrm>
        <a:prstGeom prst="rect">
          <a:avLst/>
        </a:prstGeom>
        <a:noFill/>
        <a:ln w="9525" cmpd="sng">
          <a:noFill/>
        </a:ln>
      </xdr:spPr>
    </xdr:pic>
    <xdr:clientData/>
  </xdr:twoCellAnchor>
  <xdr:twoCellAnchor editAs="oneCell">
    <xdr:from>
      <xdr:col>0</xdr:col>
      <xdr:colOff>95250</xdr:colOff>
      <xdr:row>126</xdr:row>
      <xdr:rowOff>19050</xdr:rowOff>
    </xdr:from>
    <xdr:to>
      <xdr:col>0</xdr:col>
      <xdr:colOff>238125</xdr:colOff>
      <xdr:row>127</xdr:row>
      <xdr:rowOff>9525</xdr:rowOff>
    </xdr:to>
    <xdr:pic>
      <xdr:nvPicPr>
        <xdr:cNvPr id="16" name="Image 25" descr="C:\Users\lducoudre\AppData\Local\Microsoft\Windows\Temporary Internet Files\Content.IE5\U5NQSQCN\unknown-31209_960_720[1].png">
          <a:hlinkClick r:id="rId33"/>
        </xdr:cNvPr>
        <xdr:cNvPicPr preferRelativeResize="1">
          <a:picLocks noChangeAspect="1"/>
        </xdr:cNvPicPr>
      </xdr:nvPicPr>
      <xdr:blipFill>
        <a:blip r:embed="rId1"/>
        <a:stretch>
          <a:fillRect/>
        </a:stretch>
      </xdr:blipFill>
      <xdr:spPr>
        <a:xfrm>
          <a:off x="95250" y="21955125"/>
          <a:ext cx="142875" cy="152400"/>
        </a:xfrm>
        <a:prstGeom prst="rect">
          <a:avLst/>
        </a:prstGeom>
        <a:noFill/>
        <a:ln w="9525" cmpd="sng">
          <a:noFill/>
        </a:ln>
      </xdr:spPr>
    </xdr:pic>
    <xdr:clientData/>
  </xdr:twoCellAnchor>
  <xdr:twoCellAnchor editAs="oneCell">
    <xdr:from>
      <xdr:col>0</xdr:col>
      <xdr:colOff>95250</xdr:colOff>
      <xdr:row>127</xdr:row>
      <xdr:rowOff>28575</xdr:rowOff>
    </xdr:from>
    <xdr:to>
      <xdr:col>0</xdr:col>
      <xdr:colOff>238125</xdr:colOff>
      <xdr:row>128</xdr:row>
      <xdr:rowOff>19050</xdr:rowOff>
    </xdr:to>
    <xdr:pic>
      <xdr:nvPicPr>
        <xdr:cNvPr id="17" name="Image 25" descr="C:\Users\lducoudre\AppData\Local\Microsoft\Windows\Temporary Internet Files\Content.IE5\U5NQSQCN\unknown-31209_960_720[1].png">
          <a:hlinkClick r:id="rId35"/>
        </xdr:cNvPr>
        <xdr:cNvPicPr preferRelativeResize="1">
          <a:picLocks noChangeAspect="1"/>
        </xdr:cNvPicPr>
      </xdr:nvPicPr>
      <xdr:blipFill>
        <a:blip r:embed="rId1"/>
        <a:stretch>
          <a:fillRect/>
        </a:stretch>
      </xdr:blipFill>
      <xdr:spPr>
        <a:xfrm>
          <a:off x="95250" y="22126575"/>
          <a:ext cx="142875" cy="152400"/>
        </a:xfrm>
        <a:prstGeom prst="rect">
          <a:avLst/>
        </a:prstGeom>
        <a:noFill/>
        <a:ln w="9525" cmpd="sng">
          <a:noFill/>
        </a:ln>
      </xdr:spPr>
    </xdr:pic>
    <xdr:clientData/>
  </xdr:twoCellAnchor>
  <xdr:twoCellAnchor editAs="oneCell">
    <xdr:from>
      <xdr:col>0</xdr:col>
      <xdr:colOff>95250</xdr:colOff>
      <xdr:row>129</xdr:row>
      <xdr:rowOff>0</xdr:rowOff>
    </xdr:from>
    <xdr:to>
      <xdr:col>0</xdr:col>
      <xdr:colOff>238125</xdr:colOff>
      <xdr:row>129</xdr:row>
      <xdr:rowOff>152400</xdr:rowOff>
    </xdr:to>
    <xdr:pic>
      <xdr:nvPicPr>
        <xdr:cNvPr id="18" name="Image 25" descr="C:\Users\lducoudre\AppData\Local\Microsoft\Windows\Temporary Internet Files\Content.IE5\U5NQSQCN\unknown-31209_960_720[1].png">
          <a:hlinkClick r:id="rId37"/>
        </xdr:cNvPr>
        <xdr:cNvPicPr preferRelativeResize="1">
          <a:picLocks noChangeAspect="1"/>
        </xdr:cNvPicPr>
      </xdr:nvPicPr>
      <xdr:blipFill>
        <a:blip r:embed="rId1"/>
        <a:stretch>
          <a:fillRect/>
        </a:stretch>
      </xdr:blipFill>
      <xdr:spPr>
        <a:xfrm>
          <a:off x="95250" y="22421850"/>
          <a:ext cx="142875" cy="15240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6"/>
  <dimension ref="A1:D2"/>
  <sheetViews>
    <sheetView zoomScalePageLayoutView="0" workbookViewId="0" topLeftCell="A1">
      <selection activeCell="A1" sqref="A1"/>
    </sheetView>
  </sheetViews>
  <sheetFormatPr defaultColWidth="10.8515625" defaultRowHeight="15"/>
  <cols>
    <col min="1" max="1" width="25.57421875" style="303" bestFit="1" customWidth="1"/>
    <col min="2" max="2" width="10.8515625" style="304" customWidth="1"/>
    <col min="3" max="16384" width="10.8515625" style="303" customWidth="1"/>
  </cols>
  <sheetData>
    <row r="1" spans="1:2" ht="14.25">
      <c r="A1" s="303" t="s">
        <v>2</v>
      </c>
      <c r="B1" s="304">
        <f>'Page de garde'!D14</f>
        <v>0</v>
      </c>
    </row>
    <row r="2" spans="1:4" ht="14.25">
      <c r="A2" s="303" t="s">
        <v>175</v>
      </c>
      <c r="B2" s="304">
        <f>'Page de garde'!$A$4</f>
        <v>0</v>
      </c>
      <c r="D2" s="305"/>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9"/>
  <dimension ref="A1:O187"/>
  <sheetViews>
    <sheetView showGridLines="0" zoomScalePageLayoutView="0" workbookViewId="0" topLeftCell="A1">
      <selection activeCell="D2" sqref="D2:F2"/>
    </sheetView>
  </sheetViews>
  <sheetFormatPr defaultColWidth="11.421875" defaultRowHeight="15"/>
  <cols>
    <col min="1" max="1" width="2.7109375" style="87" customWidth="1"/>
    <col min="2" max="2" width="10.7109375" style="295" customWidth="1"/>
    <col min="3" max="3" width="79.421875" style="296" customWidth="1"/>
    <col min="4" max="9" width="15.7109375" style="87" customWidth="1"/>
    <col min="10" max="10" width="2.7109375" style="87" customWidth="1"/>
    <col min="11" max="11" width="11.421875" style="86" customWidth="1"/>
    <col min="12" max="242" width="11.421875" style="87" customWidth="1"/>
    <col min="243" max="243" width="12.57421875" style="87" customWidth="1"/>
    <col min="244" max="244" width="1.1484375" style="87" customWidth="1"/>
    <col min="245" max="245" width="95.421875" style="87" customWidth="1"/>
    <col min="246" max="252" width="12.57421875" style="87" customWidth="1"/>
    <col min="253" max="16384" width="11.421875" style="87" customWidth="1"/>
  </cols>
  <sheetData>
    <row r="1" spans="1:13" s="300" customFormat="1" ht="12.75">
      <c r="A1" s="83"/>
      <c r="B1" s="84"/>
      <c r="C1" s="84"/>
      <c r="D1" s="84"/>
      <c r="E1" s="84"/>
      <c r="F1" s="84"/>
      <c r="G1" s="84"/>
      <c r="H1" s="84"/>
      <c r="I1" s="84"/>
      <c r="J1" s="85"/>
      <c r="K1" s="90"/>
      <c r="L1" s="90"/>
      <c r="M1" s="90"/>
    </row>
    <row r="2" spans="1:13" ht="25.5" customHeight="1">
      <c r="A2" s="88"/>
      <c r="B2" s="612" t="s">
        <v>247</v>
      </c>
      <c r="C2" s="612"/>
      <c r="D2" s="611"/>
      <c r="E2" s="611"/>
      <c r="F2" s="611"/>
      <c r="G2" s="97"/>
      <c r="H2" s="97"/>
      <c r="I2" s="97"/>
      <c r="J2" s="235"/>
      <c r="K2" s="90"/>
      <c r="L2" s="90"/>
      <c r="M2" s="90"/>
    </row>
    <row r="3" spans="1:15" ht="25.5" customHeight="1">
      <c r="A3" s="88"/>
      <c r="B3" s="626" t="s">
        <v>245</v>
      </c>
      <c r="C3" s="627"/>
      <c r="D3" s="613"/>
      <c r="E3" s="613"/>
      <c r="F3" s="613"/>
      <c r="G3" s="97"/>
      <c r="H3" s="97"/>
      <c r="I3" s="97"/>
      <c r="J3" s="235"/>
      <c r="K3" s="90"/>
      <c r="L3" s="90"/>
      <c r="M3" s="90"/>
      <c r="N3" s="90"/>
      <c r="O3" s="90"/>
    </row>
    <row r="4" spans="1:15" ht="25.5" customHeight="1">
      <c r="A4" s="88"/>
      <c r="B4" s="612" t="s">
        <v>246</v>
      </c>
      <c r="C4" s="612"/>
      <c r="D4" s="613"/>
      <c r="E4" s="613"/>
      <c r="F4" s="613"/>
      <c r="G4" s="97"/>
      <c r="H4" s="97"/>
      <c r="I4" s="97"/>
      <c r="J4" s="235"/>
      <c r="K4" s="90"/>
      <c r="L4" s="90"/>
      <c r="M4" s="90"/>
      <c r="N4" s="90"/>
      <c r="O4" s="90"/>
    </row>
    <row r="5" spans="1:15" ht="12" customHeight="1">
      <c r="A5" s="88"/>
      <c r="B5" s="97"/>
      <c r="C5" s="97"/>
      <c r="D5" s="97"/>
      <c r="E5" s="97"/>
      <c r="F5" s="97"/>
      <c r="G5" s="97"/>
      <c r="H5" s="97"/>
      <c r="I5" s="97"/>
      <c r="J5" s="235"/>
      <c r="K5" s="90"/>
      <c r="L5" s="90"/>
      <c r="M5" s="90"/>
      <c r="N5" s="90"/>
      <c r="O5" s="90"/>
    </row>
    <row r="6" spans="1:15" ht="12" customHeight="1">
      <c r="A6" s="88"/>
      <c r="B6" s="97"/>
      <c r="C6" s="97"/>
      <c r="D6" s="301" t="s">
        <v>256</v>
      </c>
      <c r="E6" s="97"/>
      <c r="F6" s="97"/>
      <c r="G6" s="97"/>
      <c r="H6" s="97"/>
      <c r="I6" s="97"/>
      <c r="J6" s="235"/>
      <c r="K6" s="90"/>
      <c r="L6" s="90"/>
      <c r="M6" s="90"/>
      <c r="N6" s="90"/>
      <c r="O6" s="90"/>
    </row>
    <row r="7" spans="1:15" ht="26.25">
      <c r="A7" s="88"/>
      <c r="B7" s="97"/>
      <c r="C7" s="97"/>
      <c r="D7" s="302" t="s">
        <v>156</v>
      </c>
      <c r="E7" s="302" t="s">
        <v>157</v>
      </c>
      <c r="F7" s="302" t="s">
        <v>158</v>
      </c>
      <c r="G7" s="535" t="s">
        <v>319</v>
      </c>
      <c r="H7" s="535" t="s">
        <v>320</v>
      </c>
      <c r="I7" s="535" t="s">
        <v>321</v>
      </c>
      <c r="J7" s="235"/>
      <c r="K7" s="90"/>
      <c r="L7" s="90"/>
      <c r="M7" s="90"/>
      <c r="N7" s="90"/>
      <c r="O7" s="90"/>
    </row>
    <row r="8" spans="1:15" ht="12.75">
      <c r="A8" s="88"/>
      <c r="B8" s="97"/>
      <c r="C8" s="97"/>
      <c r="D8" s="307"/>
      <c r="E8" s="307"/>
      <c r="F8" s="307"/>
      <c r="G8" s="307"/>
      <c r="H8" s="307"/>
      <c r="I8" s="307"/>
      <c r="J8" s="235"/>
      <c r="K8" s="90"/>
      <c r="L8" s="90"/>
      <c r="M8" s="90"/>
      <c r="N8" s="90"/>
      <c r="O8" s="90"/>
    </row>
    <row r="9" spans="1:15" ht="12.75">
      <c r="A9" s="88"/>
      <c r="B9" s="97"/>
      <c r="C9" s="97"/>
      <c r="D9" s="97"/>
      <c r="E9" s="97"/>
      <c r="F9" s="97"/>
      <c r="G9" s="97"/>
      <c r="H9" s="97"/>
      <c r="I9" s="97"/>
      <c r="J9" s="235"/>
      <c r="K9" s="90"/>
      <c r="L9" s="90"/>
      <c r="M9" s="90"/>
      <c r="N9" s="90"/>
      <c r="O9" s="90"/>
    </row>
    <row r="10" spans="1:15" ht="38.25" customHeight="1">
      <c r="A10" s="88"/>
      <c r="B10" s="628" t="s">
        <v>145</v>
      </c>
      <c r="C10" s="628"/>
      <c r="D10" s="628"/>
      <c r="E10" s="628"/>
      <c r="F10" s="628"/>
      <c r="G10" s="628"/>
      <c r="H10" s="97"/>
      <c r="I10" s="97"/>
      <c r="J10" s="235"/>
      <c r="K10" s="90"/>
      <c r="L10" s="90"/>
      <c r="M10" s="90"/>
      <c r="N10" s="90"/>
      <c r="O10" s="90"/>
    </row>
    <row r="11" spans="1:15" ht="13.5" thickBot="1">
      <c r="A11" s="88"/>
      <c r="B11" s="91"/>
      <c r="C11" s="92"/>
      <c r="D11" s="93"/>
      <c r="E11" s="93"/>
      <c r="F11" s="93"/>
      <c r="G11" s="93"/>
      <c r="H11" s="97"/>
      <c r="I11" s="97"/>
      <c r="J11" s="235"/>
      <c r="K11" s="90"/>
      <c r="L11" s="90"/>
      <c r="M11" s="90"/>
      <c r="N11" s="94"/>
      <c r="O11" s="94"/>
    </row>
    <row r="12" spans="1:13" s="99" customFormat="1" ht="12.75">
      <c r="A12" s="95"/>
      <c r="B12" s="96"/>
      <c r="C12" s="348" t="s">
        <v>190</v>
      </c>
      <c r="D12" s="623" t="str">
        <f>IF('Page de garde'!$D$4="","Réel N-1 (ou anticipé N-1)","Réel "&amp;'Page de garde'!$D$4-1&amp;" (ou anticipé "&amp;'Page de garde'!$D$4-1&amp;")")</f>
        <v>Réel N-1 (ou anticipé N-1)</v>
      </c>
      <c r="E12" s="624"/>
      <c r="F12" s="623" t="str">
        <f>IF('Page de garde'!$D$4="","Prévu N","Prévu "&amp;'Page de garde'!$D$4)</f>
        <v>Prévu N</v>
      </c>
      <c r="G12" s="625"/>
      <c r="H12" s="97"/>
      <c r="I12" s="97"/>
      <c r="J12" s="235"/>
      <c r="K12" s="90"/>
      <c r="L12" s="90"/>
      <c r="M12" s="90"/>
    </row>
    <row r="13" spans="1:13" s="99" customFormat="1" ht="39.75" thickBot="1">
      <c r="A13" s="95"/>
      <c r="B13" s="96"/>
      <c r="C13" s="100" t="s">
        <v>163</v>
      </c>
      <c r="D13" s="101" t="s">
        <v>125</v>
      </c>
      <c r="E13" s="102" t="s">
        <v>124</v>
      </c>
      <c r="F13" s="101" t="s">
        <v>125</v>
      </c>
      <c r="G13" s="103" t="s">
        <v>124</v>
      </c>
      <c r="H13" s="97"/>
      <c r="I13" s="97"/>
      <c r="J13" s="235"/>
      <c r="K13" s="90"/>
      <c r="L13" s="90"/>
      <c r="M13" s="90"/>
    </row>
    <row r="14" spans="1:11" s="110" customFormat="1" ht="13.5" thickBot="1">
      <c r="A14" s="104"/>
      <c r="B14" s="105" t="s">
        <v>50</v>
      </c>
      <c r="C14" s="106"/>
      <c r="D14" s="107"/>
      <c r="E14" s="107"/>
      <c r="F14" s="107"/>
      <c r="G14" s="107"/>
      <c r="H14" s="97"/>
      <c r="I14" s="97"/>
      <c r="J14" s="235"/>
      <c r="K14" s="109"/>
    </row>
    <row r="15" spans="1:11" s="90" customFormat="1" ht="12.75">
      <c r="A15" s="111"/>
      <c r="B15" s="112">
        <v>60</v>
      </c>
      <c r="C15" s="113" t="s">
        <v>51</v>
      </c>
      <c r="D15" s="308"/>
      <c r="E15" s="322"/>
      <c r="F15" s="309"/>
      <c r="G15" s="322"/>
      <c r="H15" s="97"/>
      <c r="I15" s="97"/>
      <c r="J15" s="235"/>
      <c r="K15" s="115"/>
    </row>
    <row r="16" spans="1:11" s="90" customFormat="1" ht="12.75">
      <c r="A16" s="111"/>
      <c r="B16" s="112">
        <v>709</v>
      </c>
      <c r="C16" s="116" t="s">
        <v>53</v>
      </c>
      <c r="D16" s="310"/>
      <c r="E16" s="323"/>
      <c r="F16" s="311"/>
      <c r="G16" s="323"/>
      <c r="H16" s="97"/>
      <c r="I16" s="97"/>
      <c r="J16" s="235"/>
      <c r="K16" s="115"/>
    </row>
    <row r="17" spans="1:11" s="90" customFormat="1" ht="13.5" thickBot="1">
      <c r="A17" s="111"/>
      <c r="B17" s="112">
        <v>713</v>
      </c>
      <c r="C17" s="117" t="s">
        <v>54</v>
      </c>
      <c r="D17" s="312"/>
      <c r="E17" s="324"/>
      <c r="F17" s="313"/>
      <c r="G17" s="324"/>
      <c r="H17" s="97"/>
      <c r="I17" s="97"/>
      <c r="J17" s="235"/>
      <c r="K17" s="115"/>
    </row>
    <row r="18" spans="1:11" s="90" customFormat="1" ht="12.75">
      <c r="A18" s="111"/>
      <c r="B18" s="112"/>
      <c r="C18" s="118"/>
      <c r="D18" s="119"/>
      <c r="E18" s="119"/>
      <c r="F18" s="119"/>
      <c r="G18" s="119"/>
      <c r="H18" s="97"/>
      <c r="I18" s="97"/>
      <c r="J18" s="235"/>
      <c r="K18" s="115"/>
    </row>
    <row r="19" spans="1:11" s="94" customFormat="1" ht="13.5" thickBot="1">
      <c r="A19" s="111"/>
      <c r="B19" s="105" t="s">
        <v>55</v>
      </c>
      <c r="C19" s="118"/>
      <c r="D19" s="119"/>
      <c r="E19" s="119"/>
      <c r="F19" s="119"/>
      <c r="G19" s="119"/>
      <c r="H19" s="97"/>
      <c r="I19" s="97"/>
      <c r="J19" s="235"/>
      <c r="K19" s="120"/>
    </row>
    <row r="20" spans="1:11" s="122" customFormat="1" ht="12.75">
      <c r="A20" s="121"/>
      <c r="B20" s="112">
        <v>6111</v>
      </c>
      <c r="C20" s="113" t="s">
        <v>56</v>
      </c>
      <c r="D20" s="308"/>
      <c r="E20" s="322"/>
      <c r="F20" s="309"/>
      <c r="G20" s="322"/>
      <c r="H20" s="97"/>
      <c r="I20" s="97"/>
      <c r="J20" s="235"/>
      <c r="K20" s="109"/>
    </row>
    <row r="21" spans="1:11" s="124" customFormat="1" ht="12.75">
      <c r="A21" s="121"/>
      <c r="B21" s="112">
        <v>6112</v>
      </c>
      <c r="C21" s="116" t="s">
        <v>57</v>
      </c>
      <c r="D21" s="310"/>
      <c r="E21" s="323"/>
      <c r="F21" s="311"/>
      <c r="G21" s="323"/>
      <c r="H21" s="97"/>
      <c r="I21" s="97"/>
      <c r="J21" s="235"/>
      <c r="K21" s="123"/>
    </row>
    <row r="22" spans="1:11" s="124" customFormat="1" ht="13.5" thickBot="1">
      <c r="A22" s="121"/>
      <c r="B22" s="112">
        <v>6118</v>
      </c>
      <c r="C22" s="117" t="s">
        <v>58</v>
      </c>
      <c r="D22" s="312"/>
      <c r="E22" s="324"/>
      <c r="F22" s="313"/>
      <c r="G22" s="324"/>
      <c r="H22" s="97"/>
      <c r="I22" s="97"/>
      <c r="J22" s="235"/>
      <c r="K22" s="123"/>
    </row>
    <row r="23" spans="1:11" s="94" customFormat="1" ht="12.75">
      <c r="A23" s="111"/>
      <c r="B23" s="125" t="s">
        <v>52</v>
      </c>
      <c r="C23" s="118" t="s">
        <v>52</v>
      </c>
      <c r="D23" s="119"/>
      <c r="E23" s="119"/>
      <c r="F23" s="119"/>
      <c r="G23" s="119"/>
      <c r="H23" s="97"/>
      <c r="I23" s="97"/>
      <c r="J23" s="235"/>
      <c r="K23" s="120"/>
    </row>
    <row r="24" spans="1:11" s="131" customFormat="1" ht="13.5" thickBot="1">
      <c r="A24" s="126"/>
      <c r="B24" s="127" t="s">
        <v>59</v>
      </c>
      <c r="C24" s="128"/>
      <c r="D24" s="129"/>
      <c r="E24" s="129"/>
      <c r="F24" s="129"/>
      <c r="G24" s="129"/>
      <c r="H24" s="97"/>
      <c r="I24" s="97"/>
      <c r="J24" s="235"/>
      <c r="K24" s="130"/>
    </row>
    <row r="25" spans="1:11" s="136" customFormat="1" ht="12.75">
      <c r="A25" s="126"/>
      <c r="B25" s="133">
        <v>624</v>
      </c>
      <c r="C25" s="113" t="s">
        <v>264</v>
      </c>
      <c r="D25" s="308"/>
      <c r="E25" s="322"/>
      <c r="F25" s="309"/>
      <c r="G25" s="322"/>
      <c r="H25" s="97"/>
      <c r="I25" s="97"/>
      <c r="J25" s="235"/>
      <c r="K25" s="135"/>
    </row>
    <row r="26" spans="1:11" s="136" customFormat="1" ht="12.75">
      <c r="A26" s="126"/>
      <c r="B26" s="133">
        <v>6242</v>
      </c>
      <c r="C26" s="137" t="s">
        <v>127</v>
      </c>
      <c r="D26" s="310"/>
      <c r="E26" s="323"/>
      <c r="F26" s="311"/>
      <c r="G26" s="323"/>
      <c r="H26" s="97"/>
      <c r="I26" s="97"/>
      <c r="J26" s="235"/>
      <c r="K26" s="135"/>
    </row>
    <row r="27" spans="1:11" s="136" customFormat="1" ht="12.75">
      <c r="A27" s="126"/>
      <c r="B27" s="133">
        <v>625</v>
      </c>
      <c r="C27" s="137" t="s">
        <v>60</v>
      </c>
      <c r="D27" s="310"/>
      <c r="E27" s="323"/>
      <c r="F27" s="311"/>
      <c r="G27" s="323"/>
      <c r="H27" s="97"/>
      <c r="I27" s="97"/>
      <c r="J27" s="235"/>
      <c r="K27" s="135"/>
    </row>
    <row r="28" spans="1:11" s="136" customFormat="1" ht="12.75">
      <c r="A28" s="126"/>
      <c r="B28" s="133">
        <v>626</v>
      </c>
      <c r="C28" s="137" t="s">
        <v>61</v>
      </c>
      <c r="D28" s="310"/>
      <c r="E28" s="323"/>
      <c r="F28" s="311"/>
      <c r="G28" s="323"/>
      <c r="H28" s="97"/>
      <c r="I28" s="97"/>
      <c r="J28" s="235"/>
      <c r="K28" s="135"/>
    </row>
    <row r="29" spans="1:11" s="136" customFormat="1" ht="12.75">
      <c r="A29" s="126"/>
      <c r="B29" s="133">
        <v>6281</v>
      </c>
      <c r="C29" s="138" t="s">
        <v>128</v>
      </c>
      <c r="D29" s="310"/>
      <c r="E29" s="323"/>
      <c r="F29" s="311"/>
      <c r="G29" s="323"/>
      <c r="H29" s="97"/>
      <c r="I29" s="97"/>
      <c r="J29" s="235"/>
      <c r="K29" s="135"/>
    </row>
    <row r="30" spans="1:11" s="136" customFormat="1" ht="12.75">
      <c r="A30" s="126"/>
      <c r="B30" s="133">
        <v>6282</v>
      </c>
      <c r="C30" s="138" t="s">
        <v>129</v>
      </c>
      <c r="D30" s="310"/>
      <c r="E30" s="323"/>
      <c r="F30" s="311"/>
      <c r="G30" s="323"/>
      <c r="H30" s="97"/>
      <c r="I30" s="97"/>
      <c r="J30" s="235"/>
      <c r="K30" s="135"/>
    </row>
    <row r="31" spans="1:11" s="136" customFormat="1" ht="12.75">
      <c r="A31" s="126"/>
      <c r="B31" s="133">
        <v>6283</v>
      </c>
      <c r="C31" s="138" t="s">
        <v>130</v>
      </c>
      <c r="D31" s="310"/>
      <c r="E31" s="323"/>
      <c r="F31" s="311"/>
      <c r="G31" s="323"/>
      <c r="H31" s="97"/>
      <c r="I31" s="97"/>
      <c r="J31" s="235"/>
      <c r="K31" s="135"/>
    </row>
    <row r="32" spans="1:11" s="136" customFormat="1" ht="12.75">
      <c r="A32" s="126"/>
      <c r="B32" s="133">
        <v>6284</v>
      </c>
      <c r="C32" s="138" t="s">
        <v>131</v>
      </c>
      <c r="D32" s="310"/>
      <c r="E32" s="323"/>
      <c r="F32" s="311"/>
      <c r="G32" s="323"/>
      <c r="H32" s="97"/>
      <c r="I32" s="97"/>
      <c r="J32" s="235"/>
      <c r="K32" s="135"/>
    </row>
    <row r="33" spans="1:11" s="136" customFormat="1" ht="13.5" thickBot="1">
      <c r="A33" s="126"/>
      <c r="B33" s="133" t="s">
        <v>132</v>
      </c>
      <c r="C33" s="139" t="s">
        <v>133</v>
      </c>
      <c r="D33" s="312"/>
      <c r="E33" s="324"/>
      <c r="F33" s="313"/>
      <c r="G33" s="324"/>
      <c r="H33" s="97"/>
      <c r="I33" s="97"/>
      <c r="J33" s="134"/>
      <c r="K33" s="135"/>
    </row>
    <row r="34" spans="1:11" s="65" customFormat="1" ht="13.5" thickBot="1">
      <c r="A34" s="140"/>
      <c r="B34" s="133"/>
      <c r="C34" s="142"/>
      <c r="D34" s="143"/>
      <c r="E34" s="143"/>
      <c r="F34" s="143"/>
      <c r="G34" s="143"/>
      <c r="H34" s="97"/>
      <c r="I34" s="97"/>
      <c r="J34" s="144"/>
      <c r="K34" s="145"/>
    </row>
    <row r="35" spans="1:11" s="136" customFormat="1" ht="14.25" thickBot="1" thickTop="1">
      <c r="A35" s="126"/>
      <c r="B35" s="146"/>
      <c r="C35" s="147" t="s">
        <v>63</v>
      </c>
      <c r="D35" s="148">
        <f>SUM(D15:D17,D20:D22,D25:D33)</f>
        <v>0</v>
      </c>
      <c r="E35" s="149">
        <f>SUM(E15:E17,E20:E22,E25:E33)</f>
        <v>0</v>
      </c>
      <c r="F35" s="150">
        <f>SUM(F15:F17,F20:F22,F25:F33)</f>
        <v>0</v>
      </c>
      <c r="G35" s="151">
        <f>SUM(G15:G17,G20:G22,G25:G33)</f>
        <v>0</v>
      </c>
      <c r="H35" s="97"/>
      <c r="I35" s="97"/>
      <c r="J35" s="152"/>
      <c r="K35" s="135"/>
    </row>
    <row r="36" spans="1:11" s="136" customFormat="1" ht="14.25" thickBot="1" thickTop="1">
      <c r="A36" s="126"/>
      <c r="B36" s="146"/>
      <c r="C36" s="153"/>
      <c r="D36" s="154"/>
      <c r="E36" s="154"/>
      <c r="F36" s="154"/>
      <c r="G36" s="154"/>
      <c r="H36" s="97"/>
      <c r="I36" s="97"/>
      <c r="J36" s="155"/>
      <c r="K36" s="135"/>
    </row>
    <row r="37" spans="1:10" s="158" customFormat="1" ht="12.75">
      <c r="A37" s="156"/>
      <c r="B37" s="157"/>
      <c r="C37" s="491" t="s">
        <v>257</v>
      </c>
      <c r="D37" s="623" t="str">
        <f>IF('Page de garde'!$D$4="","Réel N-1 (ou anticipé N-1)","Réel "&amp;'Page de garde'!$D$4-1&amp;" (ou anticipé "&amp;'Page de garde'!$D$4-1&amp;")")</f>
        <v>Réel N-1 (ou anticipé N-1)</v>
      </c>
      <c r="E37" s="624"/>
      <c r="F37" s="623" t="str">
        <f>IF('Page de garde'!$D$4="","Prévu N","Prévu "&amp;'Page de garde'!$D$4)</f>
        <v>Prévu N</v>
      </c>
      <c r="G37" s="625"/>
      <c r="H37" s="97"/>
      <c r="I37" s="97"/>
      <c r="J37" s="98"/>
    </row>
    <row r="38" spans="1:10" s="161" customFormat="1" ht="39.75" thickBot="1">
      <c r="A38" s="156"/>
      <c r="B38" s="159"/>
      <c r="C38" s="160"/>
      <c r="D38" s="101" t="s">
        <v>125</v>
      </c>
      <c r="E38" s="102" t="s">
        <v>124</v>
      </c>
      <c r="F38" s="101" t="s">
        <v>125</v>
      </c>
      <c r="G38" s="103" t="s">
        <v>124</v>
      </c>
      <c r="H38" s="97"/>
      <c r="I38" s="97"/>
      <c r="J38" s="98"/>
    </row>
    <row r="39" spans="1:11" s="65" customFormat="1" ht="13.5" thickBot="1">
      <c r="A39" s="140"/>
      <c r="B39" s="51"/>
      <c r="C39" s="162"/>
      <c r="D39" s="163"/>
      <c r="E39" s="163"/>
      <c r="F39" s="163"/>
      <c r="G39" s="163"/>
      <c r="H39" s="97"/>
      <c r="I39" s="97"/>
      <c r="J39" s="164"/>
      <c r="K39" s="145"/>
    </row>
    <row r="40" spans="1:11" s="65" customFormat="1" ht="12.75">
      <c r="A40" s="140"/>
      <c r="B40" s="51">
        <v>621</v>
      </c>
      <c r="C40" s="165" t="s">
        <v>64</v>
      </c>
      <c r="D40" s="308"/>
      <c r="E40" s="322"/>
      <c r="F40" s="309"/>
      <c r="G40" s="322"/>
      <c r="H40" s="97"/>
      <c r="I40" s="97"/>
      <c r="J40" s="166"/>
      <c r="K40" s="145"/>
    </row>
    <row r="41" spans="1:11" s="65" customFormat="1" ht="12.75">
      <c r="A41" s="140"/>
      <c r="B41" s="51">
        <v>622</v>
      </c>
      <c r="C41" s="167" t="s">
        <v>65</v>
      </c>
      <c r="D41" s="310"/>
      <c r="E41" s="323"/>
      <c r="F41" s="311"/>
      <c r="G41" s="323"/>
      <c r="H41" s="97"/>
      <c r="I41" s="97"/>
      <c r="J41" s="166"/>
      <c r="K41" s="145"/>
    </row>
    <row r="42" spans="1:11" s="65" customFormat="1" ht="12.75">
      <c r="A42" s="140"/>
      <c r="B42" s="51">
        <v>631</v>
      </c>
      <c r="C42" s="167" t="s">
        <v>66</v>
      </c>
      <c r="D42" s="310"/>
      <c r="E42" s="323"/>
      <c r="F42" s="311"/>
      <c r="G42" s="323"/>
      <c r="H42" s="97"/>
      <c r="I42" s="97"/>
      <c r="J42" s="166"/>
      <c r="K42" s="145"/>
    </row>
    <row r="43" spans="1:11" s="65" customFormat="1" ht="12.75">
      <c r="A43" s="140"/>
      <c r="B43" s="51">
        <v>633</v>
      </c>
      <c r="C43" s="167" t="s">
        <v>67</v>
      </c>
      <c r="D43" s="310"/>
      <c r="E43" s="323"/>
      <c r="F43" s="311"/>
      <c r="G43" s="323"/>
      <c r="H43" s="97"/>
      <c r="I43" s="97"/>
      <c r="J43" s="166"/>
      <c r="K43" s="145"/>
    </row>
    <row r="44" spans="1:11" s="65" customFormat="1" ht="12.75">
      <c r="A44" s="140"/>
      <c r="B44" s="51">
        <v>641</v>
      </c>
      <c r="C44" s="167" t="s">
        <v>68</v>
      </c>
      <c r="D44" s="310"/>
      <c r="E44" s="323"/>
      <c r="F44" s="311"/>
      <c r="G44" s="323"/>
      <c r="H44" s="97"/>
      <c r="I44" s="97"/>
      <c r="J44" s="166"/>
      <c r="K44" s="145"/>
    </row>
    <row r="45" spans="1:11" s="65" customFormat="1" ht="12.75">
      <c r="A45" s="140"/>
      <c r="B45" s="51">
        <v>642</v>
      </c>
      <c r="C45" s="167" t="s">
        <v>69</v>
      </c>
      <c r="D45" s="310"/>
      <c r="E45" s="323"/>
      <c r="F45" s="311"/>
      <c r="G45" s="323"/>
      <c r="H45" s="97"/>
      <c r="I45" s="97"/>
      <c r="J45" s="166"/>
      <c r="K45" s="145"/>
    </row>
    <row r="46" spans="1:11" s="65" customFormat="1" ht="12.75">
      <c r="A46" s="140"/>
      <c r="B46" s="51">
        <v>643</v>
      </c>
      <c r="C46" s="167" t="s">
        <v>70</v>
      </c>
      <c r="D46" s="310"/>
      <c r="E46" s="323"/>
      <c r="F46" s="311"/>
      <c r="G46" s="323"/>
      <c r="H46" s="97"/>
      <c r="I46" s="97"/>
      <c r="J46" s="166"/>
      <c r="K46" s="145"/>
    </row>
    <row r="47" spans="1:11" s="172" customFormat="1" ht="12.75">
      <c r="A47" s="168"/>
      <c r="B47" s="169">
        <v>645</v>
      </c>
      <c r="C47" s="167" t="s">
        <v>71</v>
      </c>
      <c r="D47" s="310"/>
      <c r="E47" s="323"/>
      <c r="F47" s="311"/>
      <c r="G47" s="323"/>
      <c r="H47" s="97"/>
      <c r="I47" s="97"/>
      <c r="J47" s="170"/>
      <c r="K47" s="171"/>
    </row>
    <row r="48" spans="1:11" s="172" customFormat="1" ht="12.75">
      <c r="A48" s="168"/>
      <c r="B48" s="169">
        <v>646</v>
      </c>
      <c r="C48" s="167" t="s">
        <v>72</v>
      </c>
      <c r="D48" s="310"/>
      <c r="E48" s="323"/>
      <c r="F48" s="311"/>
      <c r="G48" s="323"/>
      <c r="H48" s="97"/>
      <c r="I48" s="97"/>
      <c r="J48" s="170"/>
      <c r="K48" s="171"/>
    </row>
    <row r="49" spans="1:11" s="65" customFormat="1" ht="12.75">
      <c r="A49" s="140"/>
      <c r="B49" s="51">
        <v>647</v>
      </c>
      <c r="C49" s="167" t="s">
        <v>73</v>
      </c>
      <c r="D49" s="310"/>
      <c r="E49" s="323"/>
      <c r="F49" s="311"/>
      <c r="G49" s="323"/>
      <c r="H49" s="97"/>
      <c r="I49" s="97"/>
      <c r="J49" s="166"/>
      <c r="K49" s="145"/>
    </row>
    <row r="50" spans="1:11" s="65" customFormat="1" ht="13.5" thickBot="1">
      <c r="A50" s="140"/>
      <c r="B50" s="51">
        <v>648</v>
      </c>
      <c r="C50" s="173" t="s">
        <v>74</v>
      </c>
      <c r="D50" s="312"/>
      <c r="E50" s="324"/>
      <c r="F50" s="313"/>
      <c r="G50" s="324"/>
      <c r="H50" s="97"/>
      <c r="I50" s="97"/>
      <c r="J50" s="166"/>
      <c r="K50" s="145"/>
    </row>
    <row r="51" spans="1:11" s="177" customFormat="1" ht="13.5" thickBot="1">
      <c r="A51" s="140"/>
      <c r="B51" s="141"/>
      <c r="C51" s="174"/>
      <c r="D51" s="175"/>
      <c r="E51" s="175"/>
      <c r="F51" s="175"/>
      <c r="G51" s="175"/>
      <c r="H51" s="97"/>
      <c r="I51" s="97"/>
      <c r="J51" s="166"/>
      <c r="K51" s="176"/>
    </row>
    <row r="52" spans="1:11" s="65" customFormat="1" ht="14.25" thickBot="1" thickTop="1">
      <c r="A52" s="140"/>
      <c r="B52" s="141"/>
      <c r="C52" s="147" t="s">
        <v>75</v>
      </c>
      <c r="D52" s="148">
        <f>SUM(D40:D50)</f>
        <v>0</v>
      </c>
      <c r="E52" s="149">
        <f>SUM(E40:E50)</f>
        <v>0</v>
      </c>
      <c r="F52" s="150">
        <f>SUM(F40:F50)</f>
        <v>0</v>
      </c>
      <c r="G52" s="151">
        <f>SUM(G40:G50)</f>
        <v>0</v>
      </c>
      <c r="H52" s="97"/>
      <c r="I52" s="97"/>
      <c r="J52" s="152"/>
      <c r="K52" s="145"/>
    </row>
    <row r="53" spans="1:11" s="177" customFormat="1" ht="13.5" thickTop="1">
      <c r="A53" s="140"/>
      <c r="B53" s="141"/>
      <c r="C53" s="178"/>
      <c r="D53" s="143"/>
      <c r="E53" s="143"/>
      <c r="F53" s="143"/>
      <c r="G53" s="143"/>
      <c r="H53" s="97"/>
      <c r="I53" s="97"/>
      <c r="J53" s="144"/>
      <c r="K53" s="176"/>
    </row>
    <row r="54" spans="1:11" s="177" customFormat="1" ht="13.5" thickBot="1">
      <c r="A54" s="140"/>
      <c r="B54" s="141"/>
      <c r="C54" s="179" t="s">
        <v>134</v>
      </c>
      <c r="D54" s="143"/>
      <c r="E54" s="143"/>
      <c r="F54" s="143"/>
      <c r="G54" s="143"/>
      <c r="H54" s="97"/>
      <c r="I54" s="97"/>
      <c r="J54" s="144"/>
      <c r="K54" s="176"/>
    </row>
    <row r="55" spans="1:10" ht="12.75">
      <c r="A55" s="88"/>
      <c r="B55" s="89"/>
      <c r="C55" s="92"/>
      <c r="D55" s="623" t="str">
        <f>IF('Page de garde'!$D$4="","Réel N-1 (ou anticipé N-1)","Réel "&amp;'Page de garde'!$D$4-1&amp;" (ou anticipé "&amp;'Page de garde'!$D$4-1&amp;")")</f>
        <v>Réel N-1 (ou anticipé N-1)</v>
      </c>
      <c r="E55" s="624"/>
      <c r="F55" s="623" t="str">
        <f>IF('Page de garde'!$D$4="","Prévu N","Prévu "&amp;'Page de garde'!$D$4)</f>
        <v>Prévu N</v>
      </c>
      <c r="G55" s="625"/>
      <c r="H55" s="97"/>
      <c r="I55" s="97"/>
      <c r="J55" s="98"/>
    </row>
    <row r="56" spans="1:10" ht="39.75" thickBot="1">
      <c r="A56" s="88"/>
      <c r="B56" s="157"/>
      <c r="C56" s="490" t="s">
        <v>258</v>
      </c>
      <c r="D56" s="101" t="s">
        <v>125</v>
      </c>
      <c r="E56" s="102" t="s">
        <v>124</v>
      </c>
      <c r="F56" s="101" t="s">
        <v>125</v>
      </c>
      <c r="G56" s="103" t="s">
        <v>124</v>
      </c>
      <c r="H56" s="97"/>
      <c r="I56" s="97"/>
      <c r="J56" s="98"/>
    </row>
    <row r="57" spans="1:10" ht="13.5" thickBot="1">
      <c r="A57" s="88"/>
      <c r="B57" s="89"/>
      <c r="C57" s="92"/>
      <c r="D57" s="180"/>
      <c r="E57" s="180"/>
      <c r="F57" s="180"/>
      <c r="G57" s="180"/>
      <c r="H57" s="97"/>
      <c r="I57" s="97"/>
      <c r="J57" s="181"/>
    </row>
    <row r="58" spans="1:11" s="90" customFormat="1" ht="12.75">
      <c r="A58" s="111"/>
      <c r="B58" s="112">
        <v>612</v>
      </c>
      <c r="C58" s="182" t="s">
        <v>76</v>
      </c>
      <c r="D58" s="308"/>
      <c r="E58" s="322"/>
      <c r="F58" s="309"/>
      <c r="G58" s="322"/>
      <c r="H58" s="97"/>
      <c r="I58" s="97"/>
      <c r="J58" s="114"/>
      <c r="K58" s="115"/>
    </row>
    <row r="59" spans="1:11" s="90" customFormat="1" ht="12.75">
      <c r="A59" s="111"/>
      <c r="B59" s="112">
        <v>613</v>
      </c>
      <c r="C59" s="183" t="s">
        <v>77</v>
      </c>
      <c r="D59" s="310"/>
      <c r="E59" s="323"/>
      <c r="F59" s="311"/>
      <c r="G59" s="323"/>
      <c r="H59" s="97"/>
      <c r="I59" s="97"/>
      <c r="J59" s="114"/>
      <c r="K59" s="115"/>
    </row>
    <row r="60" spans="1:11" s="90" customFormat="1" ht="12.75">
      <c r="A60" s="111"/>
      <c r="B60" s="112">
        <v>614</v>
      </c>
      <c r="C60" s="183" t="s">
        <v>78</v>
      </c>
      <c r="D60" s="310"/>
      <c r="E60" s="323"/>
      <c r="F60" s="311"/>
      <c r="G60" s="323"/>
      <c r="H60" s="97"/>
      <c r="I60" s="97"/>
      <c r="J60" s="114"/>
      <c r="K60" s="115"/>
    </row>
    <row r="61" spans="1:11" s="90" customFormat="1" ht="12.75">
      <c r="A61" s="111"/>
      <c r="B61" s="112">
        <v>615</v>
      </c>
      <c r="C61" s="183" t="s">
        <v>79</v>
      </c>
      <c r="D61" s="310"/>
      <c r="E61" s="323"/>
      <c r="F61" s="311"/>
      <c r="G61" s="323"/>
      <c r="H61" s="97"/>
      <c r="I61" s="97"/>
      <c r="J61" s="114"/>
      <c r="K61" s="115"/>
    </row>
    <row r="62" spans="1:11" s="90" customFormat="1" ht="12.75">
      <c r="A62" s="111"/>
      <c r="B62" s="112">
        <v>616</v>
      </c>
      <c r="C62" s="183" t="s">
        <v>80</v>
      </c>
      <c r="D62" s="310"/>
      <c r="E62" s="323"/>
      <c r="F62" s="311"/>
      <c r="G62" s="323"/>
      <c r="H62" s="97"/>
      <c r="I62" s="97"/>
      <c r="J62" s="114"/>
      <c r="K62" s="115"/>
    </row>
    <row r="63" spans="1:11" s="90" customFormat="1" ht="12.75">
      <c r="A63" s="111"/>
      <c r="B63" s="112">
        <v>617</v>
      </c>
      <c r="C63" s="183" t="s">
        <v>81</v>
      </c>
      <c r="D63" s="310"/>
      <c r="E63" s="323"/>
      <c r="F63" s="311"/>
      <c r="G63" s="323"/>
      <c r="H63" s="97"/>
      <c r="I63" s="97"/>
      <c r="J63" s="114"/>
      <c r="K63" s="115"/>
    </row>
    <row r="64" spans="1:11" s="90" customFormat="1" ht="12.75">
      <c r="A64" s="111"/>
      <c r="B64" s="112">
        <v>618</v>
      </c>
      <c r="C64" s="183" t="s">
        <v>62</v>
      </c>
      <c r="D64" s="310"/>
      <c r="E64" s="323"/>
      <c r="F64" s="311"/>
      <c r="G64" s="323"/>
      <c r="H64" s="97"/>
      <c r="I64" s="97"/>
      <c r="J64" s="114"/>
      <c r="K64" s="115"/>
    </row>
    <row r="65" spans="1:11" s="136" customFormat="1" ht="12.75">
      <c r="A65" s="126"/>
      <c r="B65" s="132">
        <v>623</v>
      </c>
      <c r="C65" s="184" t="s">
        <v>82</v>
      </c>
      <c r="D65" s="310"/>
      <c r="E65" s="323"/>
      <c r="F65" s="311"/>
      <c r="G65" s="323"/>
      <c r="H65" s="97"/>
      <c r="I65" s="97"/>
      <c r="J65" s="134"/>
      <c r="K65" s="135"/>
    </row>
    <row r="66" spans="1:11" s="136" customFormat="1" ht="12.75">
      <c r="A66" s="126"/>
      <c r="B66" s="132">
        <v>627</v>
      </c>
      <c r="C66" s="184" t="s">
        <v>83</v>
      </c>
      <c r="D66" s="310"/>
      <c r="E66" s="323"/>
      <c r="F66" s="311"/>
      <c r="G66" s="323"/>
      <c r="H66" s="97"/>
      <c r="I66" s="97"/>
      <c r="J66" s="134"/>
      <c r="K66" s="135"/>
    </row>
    <row r="67" spans="1:11" s="90" customFormat="1" ht="12.75">
      <c r="A67" s="111"/>
      <c r="B67" s="185">
        <v>635</v>
      </c>
      <c r="C67" s="186" t="s">
        <v>322</v>
      </c>
      <c r="D67" s="310"/>
      <c r="E67" s="323"/>
      <c r="F67" s="311"/>
      <c r="G67" s="323"/>
      <c r="H67" s="97"/>
      <c r="I67" s="97"/>
      <c r="J67" s="114"/>
      <c r="K67" s="115"/>
    </row>
    <row r="68" spans="1:11" s="90" customFormat="1" ht="13.5" thickBot="1">
      <c r="A68" s="111"/>
      <c r="B68" s="187">
        <v>637</v>
      </c>
      <c r="C68" s="188" t="s">
        <v>323</v>
      </c>
      <c r="D68" s="312"/>
      <c r="E68" s="324"/>
      <c r="F68" s="313"/>
      <c r="G68" s="324"/>
      <c r="H68" s="97"/>
      <c r="I68" s="97"/>
      <c r="J68" s="114"/>
      <c r="K68" s="115"/>
    </row>
    <row r="69" spans="1:11" s="90" customFormat="1" ht="12.75">
      <c r="A69" s="111"/>
      <c r="B69" s="187"/>
      <c r="C69" s="189"/>
      <c r="D69" s="119"/>
      <c r="E69" s="119"/>
      <c r="F69" s="119"/>
      <c r="G69" s="119"/>
      <c r="H69" s="97"/>
      <c r="I69" s="97"/>
      <c r="J69" s="114"/>
      <c r="K69" s="115"/>
    </row>
    <row r="70" spans="1:11" s="90" customFormat="1" ht="13.5" thickBot="1">
      <c r="A70" s="111"/>
      <c r="B70" s="127" t="s">
        <v>25</v>
      </c>
      <c r="C70" s="189"/>
      <c r="D70" s="119"/>
      <c r="E70" s="119"/>
      <c r="F70" s="119"/>
      <c r="G70" s="119"/>
      <c r="H70" s="97"/>
      <c r="I70" s="97"/>
      <c r="J70" s="114"/>
      <c r="K70" s="115"/>
    </row>
    <row r="71" spans="1:11" s="90" customFormat="1" ht="12.75">
      <c r="A71" s="111"/>
      <c r="B71" s="112">
        <v>651</v>
      </c>
      <c r="C71" s="190" t="s">
        <v>84</v>
      </c>
      <c r="D71" s="308"/>
      <c r="E71" s="322"/>
      <c r="F71" s="309"/>
      <c r="G71" s="322"/>
      <c r="H71" s="97"/>
      <c r="I71" s="97"/>
      <c r="J71" s="134"/>
      <c r="K71" s="115"/>
    </row>
    <row r="72" spans="1:11" s="90" customFormat="1" ht="12.75">
      <c r="A72" s="111"/>
      <c r="B72" s="112">
        <v>653</v>
      </c>
      <c r="C72" s="349" t="s">
        <v>191</v>
      </c>
      <c r="D72" s="350"/>
      <c r="E72" s="351"/>
      <c r="F72" s="352"/>
      <c r="G72" s="351"/>
      <c r="H72" s="97"/>
      <c r="I72" s="97"/>
      <c r="J72" s="134"/>
      <c r="K72" s="115"/>
    </row>
    <row r="73" spans="1:11" s="90" customFormat="1" ht="12.75">
      <c r="A73" s="111"/>
      <c r="B73" s="132">
        <v>654</v>
      </c>
      <c r="C73" s="184" t="s">
        <v>85</v>
      </c>
      <c r="D73" s="310"/>
      <c r="E73" s="323"/>
      <c r="F73" s="311"/>
      <c r="G73" s="323"/>
      <c r="H73" s="97"/>
      <c r="I73" s="97"/>
      <c r="J73" s="134"/>
      <c r="K73" s="115"/>
    </row>
    <row r="74" spans="1:11" s="90" customFormat="1" ht="12.75">
      <c r="A74" s="111"/>
      <c r="B74" s="132">
        <v>655</v>
      </c>
      <c r="C74" s="184" t="s">
        <v>86</v>
      </c>
      <c r="D74" s="310"/>
      <c r="E74" s="323"/>
      <c r="F74" s="311"/>
      <c r="G74" s="323"/>
      <c r="H74" s="97"/>
      <c r="I74" s="97"/>
      <c r="J74" s="134"/>
      <c r="K74" s="115"/>
    </row>
    <row r="75" spans="1:11" s="90" customFormat="1" ht="12.75">
      <c r="A75" s="111"/>
      <c r="B75" s="132">
        <v>657</v>
      </c>
      <c r="C75" s="184" t="s">
        <v>87</v>
      </c>
      <c r="D75" s="310"/>
      <c r="E75" s="323"/>
      <c r="F75" s="311"/>
      <c r="G75" s="323"/>
      <c r="H75" s="97"/>
      <c r="I75" s="97"/>
      <c r="J75" s="134"/>
      <c r="K75" s="115"/>
    </row>
    <row r="76" spans="1:11" s="90" customFormat="1" ht="13.5" thickBot="1">
      <c r="A76" s="111"/>
      <c r="B76" s="132">
        <v>658</v>
      </c>
      <c r="C76" s="191" t="s">
        <v>88</v>
      </c>
      <c r="D76" s="312"/>
      <c r="E76" s="324"/>
      <c r="F76" s="313"/>
      <c r="G76" s="324"/>
      <c r="H76" s="97"/>
      <c r="I76" s="97"/>
      <c r="J76" s="134"/>
      <c r="K76" s="115"/>
    </row>
    <row r="77" spans="1:11" s="90" customFormat="1" ht="12.75">
      <c r="A77" s="111"/>
      <c r="B77" s="132"/>
      <c r="C77" s="128"/>
      <c r="D77" s="192"/>
      <c r="E77" s="192"/>
      <c r="F77" s="192"/>
      <c r="G77" s="192"/>
      <c r="H77" s="97"/>
      <c r="I77" s="97"/>
      <c r="J77" s="134"/>
      <c r="K77" s="115"/>
    </row>
    <row r="78" spans="1:11" s="90" customFormat="1" ht="13.5" thickBot="1">
      <c r="A78" s="111"/>
      <c r="B78" s="193" t="s">
        <v>26</v>
      </c>
      <c r="C78" s="128"/>
      <c r="D78" s="192"/>
      <c r="E78" s="192"/>
      <c r="F78" s="192"/>
      <c r="G78" s="192"/>
      <c r="H78" s="97"/>
      <c r="I78" s="97"/>
      <c r="J78" s="134"/>
      <c r="K78" s="115"/>
    </row>
    <row r="79" spans="1:11" s="199" customFormat="1" ht="13.5" thickBot="1">
      <c r="A79" s="194"/>
      <c r="B79" s="195">
        <v>66</v>
      </c>
      <c r="C79" s="196" t="s">
        <v>89</v>
      </c>
      <c r="D79" s="314"/>
      <c r="E79" s="325"/>
      <c r="F79" s="315"/>
      <c r="G79" s="325"/>
      <c r="H79" s="97"/>
      <c r="I79" s="97"/>
      <c r="J79" s="197"/>
      <c r="K79" s="198"/>
    </row>
    <row r="80" spans="1:11" s="204" customFormat="1" ht="12.75">
      <c r="A80" s="194"/>
      <c r="B80" s="200"/>
      <c r="C80" s="201"/>
      <c r="D80" s="202"/>
      <c r="E80" s="202"/>
      <c r="F80" s="202"/>
      <c r="G80" s="202"/>
      <c r="H80" s="97"/>
      <c r="I80" s="97"/>
      <c r="J80" s="197"/>
      <c r="K80" s="203"/>
    </row>
    <row r="81" spans="1:11" s="204" customFormat="1" ht="13.5" thickBot="1">
      <c r="A81" s="194"/>
      <c r="B81" s="193" t="s">
        <v>90</v>
      </c>
      <c r="C81" s="205"/>
      <c r="D81" s="202"/>
      <c r="E81" s="202"/>
      <c r="F81" s="202"/>
      <c r="G81" s="202"/>
      <c r="H81" s="97"/>
      <c r="I81" s="97"/>
      <c r="J81" s="197"/>
      <c r="K81" s="203"/>
    </row>
    <row r="82" spans="1:11" s="199" customFormat="1" ht="12.75">
      <c r="A82" s="194"/>
      <c r="B82" s="195">
        <v>671</v>
      </c>
      <c r="C82" s="206" t="s">
        <v>91</v>
      </c>
      <c r="D82" s="308"/>
      <c r="E82" s="322"/>
      <c r="F82" s="309"/>
      <c r="G82" s="322"/>
      <c r="H82" s="97"/>
      <c r="I82" s="97"/>
      <c r="J82" s="197"/>
      <c r="K82" s="198"/>
    </row>
    <row r="83" spans="1:11" s="204" customFormat="1" ht="12.75">
      <c r="A83" s="194"/>
      <c r="B83" s="195"/>
      <c r="C83" s="207" t="s">
        <v>146</v>
      </c>
      <c r="D83" s="310"/>
      <c r="E83" s="323"/>
      <c r="F83" s="311"/>
      <c r="G83" s="323"/>
      <c r="H83" s="97"/>
      <c r="I83" s="97"/>
      <c r="J83" s="197"/>
      <c r="K83" s="203"/>
    </row>
    <row r="84" spans="1:11" s="204" customFormat="1" ht="12.75">
      <c r="A84" s="194"/>
      <c r="B84" s="195">
        <v>673</v>
      </c>
      <c r="C84" s="208" t="s">
        <v>92</v>
      </c>
      <c r="D84" s="310"/>
      <c r="E84" s="323"/>
      <c r="F84" s="311"/>
      <c r="G84" s="323"/>
      <c r="H84" s="97"/>
      <c r="I84" s="97"/>
      <c r="J84" s="197"/>
      <c r="K84" s="203"/>
    </row>
    <row r="85" spans="1:11" s="204" customFormat="1" ht="12.75">
      <c r="A85" s="194"/>
      <c r="B85" s="195">
        <v>675</v>
      </c>
      <c r="C85" s="207" t="s">
        <v>93</v>
      </c>
      <c r="D85" s="310"/>
      <c r="E85" s="323"/>
      <c r="F85" s="311"/>
      <c r="G85" s="323"/>
      <c r="H85" s="97"/>
      <c r="I85" s="97"/>
      <c r="J85" s="197"/>
      <c r="K85" s="203"/>
    </row>
    <row r="86" spans="1:11" s="204" customFormat="1" ht="13.5" thickBot="1">
      <c r="A86" s="194"/>
      <c r="B86" s="195">
        <v>678</v>
      </c>
      <c r="C86" s="209" t="s">
        <v>94</v>
      </c>
      <c r="D86" s="312"/>
      <c r="E86" s="324"/>
      <c r="F86" s="313"/>
      <c r="G86" s="324"/>
      <c r="H86" s="97"/>
      <c r="I86" s="97"/>
      <c r="J86" s="197"/>
      <c r="K86" s="203"/>
    </row>
    <row r="87" spans="1:11" s="204" customFormat="1" ht="12.75">
      <c r="A87" s="194"/>
      <c r="B87" s="200"/>
      <c r="C87" s="195"/>
      <c r="D87" s="202"/>
      <c r="E87" s="202"/>
      <c r="F87" s="202"/>
      <c r="G87" s="202"/>
      <c r="H87" s="97"/>
      <c r="I87" s="97"/>
      <c r="J87" s="197"/>
      <c r="K87" s="203"/>
    </row>
    <row r="88" spans="1:11" s="215" customFormat="1" ht="13.5" thickBot="1">
      <c r="A88" s="210"/>
      <c r="B88" s="193" t="s">
        <v>95</v>
      </c>
      <c r="C88" s="211"/>
      <c r="D88" s="212"/>
      <c r="E88" s="212"/>
      <c r="F88" s="212"/>
      <c r="G88" s="212"/>
      <c r="H88" s="97"/>
      <c r="I88" s="97"/>
      <c r="J88" s="213"/>
      <c r="K88" s="214"/>
    </row>
    <row r="89" spans="1:11" s="204" customFormat="1" ht="12.75">
      <c r="A89" s="194"/>
      <c r="B89" s="195">
        <v>6811</v>
      </c>
      <c r="C89" s="206" t="s">
        <v>27</v>
      </c>
      <c r="D89" s="308"/>
      <c r="E89" s="322"/>
      <c r="F89" s="309"/>
      <c r="G89" s="322"/>
      <c r="H89" s="97"/>
      <c r="I89" s="97"/>
      <c r="J89" s="197"/>
      <c r="K89" s="203"/>
    </row>
    <row r="90" spans="1:11" s="204" customFormat="1" ht="12.75">
      <c r="A90" s="194"/>
      <c r="B90" s="195">
        <v>6812</v>
      </c>
      <c r="C90" s="207" t="s">
        <v>28</v>
      </c>
      <c r="D90" s="310"/>
      <c r="E90" s="323"/>
      <c r="F90" s="311"/>
      <c r="G90" s="323"/>
      <c r="H90" s="97"/>
      <c r="I90" s="97"/>
      <c r="J90" s="197"/>
      <c r="K90" s="203"/>
    </row>
    <row r="91" spans="1:11" s="204" customFormat="1" ht="12.75">
      <c r="A91" s="194"/>
      <c r="B91" s="195">
        <v>6815</v>
      </c>
      <c r="C91" s="207" t="s">
        <v>193</v>
      </c>
      <c r="D91" s="310"/>
      <c r="E91" s="323"/>
      <c r="F91" s="311"/>
      <c r="G91" s="323"/>
      <c r="H91" s="97"/>
      <c r="I91" s="97"/>
      <c r="J91" s="197"/>
      <c r="K91" s="203"/>
    </row>
    <row r="92" spans="1:11" s="199" customFormat="1" ht="12.75">
      <c r="A92" s="194"/>
      <c r="B92" s="216">
        <v>6816</v>
      </c>
      <c r="C92" s="207" t="s">
        <v>30</v>
      </c>
      <c r="D92" s="310"/>
      <c r="E92" s="323"/>
      <c r="F92" s="311"/>
      <c r="G92" s="323"/>
      <c r="H92" s="97"/>
      <c r="I92" s="97"/>
      <c r="J92" s="197"/>
      <c r="K92" s="198"/>
    </row>
    <row r="93" spans="1:11" s="199" customFormat="1" ht="12.75">
      <c r="A93" s="194"/>
      <c r="B93" s="216">
        <v>6817</v>
      </c>
      <c r="C93" s="207" t="s">
        <v>31</v>
      </c>
      <c r="D93" s="310"/>
      <c r="E93" s="323"/>
      <c r="F93" s="311"/>
      <c r="G93" s="323"/>
      <c r="H93" s="97"/>
      <c r="I93" s="97"/>
      <c r="J93" s="197"/>
      <c r="K93" s="198"/>
    </row>
    <row r="94" spans="1:11" s="204" customFormat="1" ht="12.75">
      <c r="A94" s="194"/>
      <c r="B94" s="195">
        <v>686</v>
      </c>
      <c r="C94" s="207" t="s">
        <v>324</v>
      </c>
      <c r="D94" s="310"/>
      <c r="E94" s="323"/>
      <c r="F94" s="311"/>
      <c r="G94" s="323"/>
      <c r="H94" s="97"/>
      <c r="I94" s="97"/>
      <c r="J94" s="197"/>
      <c r="K94" s="203"/>
    </row>
    <row r="95" spans="1:11" s="204" customFormat="1" ht="26.25">
      <c r="A95" s="194"/>
      <c r="B95" s="133">
        <v>687</v>
      </c>
      <c r="C95" s="217" t="s">
        <v>325</v>
      </c>
      <c r="D95" s="310"/>
      <c r="E95" s="323"/>
      <c r="F95" s="311"/>
      <c r="G95" s="323"/>
      <c r="H95" s="97"/>
      <c r="I95" s="97"/>
      <c r="J95" s="197"/>
      <c r="K95" s="203"/>
    </row>
    <row r="96" spans="1:10" s="220" customFormat="1" ht="12.75">
      <c r="A96" s="218"/>
      <c r="B96" s="133">
        <v>68725</v>
      </c>
      <c r="C96" s="217" t="s">
        <v>135</v>
      </c>
      <c r="D96" s="310"/>
      <c r="E96" s="323"/>
      <c r="F96" s="311"/>
      <c r="G96" s="323"/>
      <c r="H96" s="97"/>
      <c r="I96" s="97"/>
      <c r="J96" s="219"/>
    </row>
    <row r="97" spans="1:11" s="224" customFormat="1" ht="12.75">
      <c r="A97" s="218"/>
      <c r="B97" s="221">
        <v>68741</v>
      </c>
      <c r="C97" s="208" t="s">
        <v>136</v>
      </c>
      <c r="D97" s="310"/>
      <c r="E97" s="323"/>
      <c r="F97" s="311"/>
      <c r="G97" s="323"/>
      <c r="H97" s="97"/>
      <c r="I97" s="97"/>
      <c r="J97" s="222"/>
      <c r="K97" s="223"/>
    </row>
    <row r="98" spans="1:11" s="224" customFormat="1" ht="12.75">
      <c r="A98" s="218"/>
      <c r="B98" s="221">
        <v>68742</v>
      </c>
      <c r="C98" s="208" t="s">
        <v>137</v>
      </c>
      <c r="D98" s="310"/>
      <c r="E98" s="323"/>
      <c r="F98" s="311"/>
      <c r="G98" s="323"/>
      <c r="H98" s="97"/>
      <c r="I98" s="97"/>
      <c r="J98" s="222"/>
      <c r="K98" s="223"/>
    </row>
    <row r="99" spans="1:11" s="224" customFormat="1" ht="12.75">
      <c r="A99" s="218"/>
      <c r="B99" s="221">
        <v>689</v>
      </c>
      <c r="C99" s="208" t="s">
        <v>353</v>
      </c>
      <c r="D99" s="310"/>
      <c r="E99" s="323"/>
      <c r="F99" s="311"/>
      <c r="G99" s="323"/>
      <c r="H99" s="97"/>
      <c r="I99" s="97"/>
      <c r="J99" s="222"/>
      <c r="K99" s="223"/>
    </row>
    <row r="100" spans="1:11" s="224" customFormat="1" ht="26.25">
      <c r="A100" s="218"/>
      <c r="B100" s="546">
        <v>68921</v>
      </c>
      <c r="C100" s="208" t="s">
        <v>354</v>
      </c>
      <c r="D100" s="310"/>
      <c r="E100" s="323"/>
      <c r="F100" s="311"/>
      <c r="G100" s="323"/>
      <c r="H100" s="97"/>
      <c r="I100" s="97"/>
      <c r="J100" s="222"/>
      <c r="K100" s="223"/>
    </row>
    <row r="101" spans="1:11" s="224" customFormat="1" ht="26.25">
      <c r="A101" s="218"/>
      <c r="B101" s="546">
        <v>68922</v>
      </c>
      <c r="C101" s="208" t="s">
        <v>355</v>
      </c>
      <c r="D101" s="310"/>
      <c r="E101" s="323"/>
      <c r="F101" s="311"/>
      <c r="G101" s="323"/>
      <c r="H101" s="97"/>
      <c r="I101" s="97"/>
      <c r="J101" s="222"/>
      <c r="K101" s="223"/>
    </row>
    <row r="102" spans="1:11" s="224" customFormat="1" ht="13.5" customHeight="1" thickBot="1">
      <c r="A102" s="218"/>
      <c r="B102" s="221">
        <v>6895</v>
      </c>
      <c r="C102" s="547" t="s">
        <v>356</v>
      </c>
      <c r="D102" s="312"/>
      <c r="E102" s="324"/>
      <c r="F102" s="313"/>
      <c r="G102" s="324"/>
      <c r="H102" s="97"/>
      <c r="I102" s="97"/>
      <c r="J102" s="222"/>
      <c r="K102" s="223"/>
    </row>
    <row r="103" spans="1:11" s="204" customFormat="1" ht="13.5" thickBot="1">
      <c r="A103" s="194"/>
      <c r="B103" s="200"/>
      <c r="C103" s="195"/>
      <c r="D103" s="202"/>
      <c r="E103" s="202"/>
      <c r="F103" s="202"/>
      <c r="G103" s="202"/>
      <c r="H103" s="97"/>
      <c r="I103" s="97"/>
      <c r="J103" s="197"/>
      <c r="K103" s="203"/>
    </row>
    <row r="104" spans="1:11" s="204" customFormat="1" ht="14.25" thickBot="1" thickTop="1">
      <c r="A104" s="194"/>
      <c r="B104" s="200"/>
      <c r="C104" s="147" t="s">
        <v>96</v>
      </c>
      <c r="D104" s="148">
        <f>SUM(D58:D68,D71:D76,D79,D82:D86,D89:D102)</f>
        <v>0</v>
      </c>
      <c r="E104" s="149">
        <f>SUM(E58:E68,E71:E76,E79,E82:E86,E89:E102)</f>
        <v>0</v>
      </c>
      <c r="F104" s="150">
        <f>SUM(F58:F68,F71:F76,F79,F82:F86,F89:F102)</f>
        <v>0</v>
      </c>
      <c r="G104" s="151">
        <f>SUM(G58:G68,G71:G76,G79,G82:G86,G89:G102)</f>
        <v>0</v>
      </c>
      <c r="H104" s="97"/>
      <c r="I104" s="97"/>
      <c r="J104" s="152"/>
      <c r="K104" s="203"/>
    </row>
    <row r="105" spans="1:11" s="230" customFormat="1" ht="14.25" thickBot="1" thickTop="1">
      <c r="A105" s="226"/>
      <c r="B105" s="225"/>
      <c r="C105" s="205"/>
      <c r="D105" s="227"/>
      <c r="E105" s="227"/>
      <c r="F105" s="228"/>
      <c r="G105" s="228"/>
      <c r="H105" s="97"/>
      <c r="I105" s="97"/>
      <c r="J105" s="229"/>
      <c r="K105" s="214"/>
    </row>
    <row r="106" spans="1:11" s="204" customFormat="1" ht="14.25" thickBot="1" thickTop="1">
      <c r="A106" s="194"/>
      <c r="B106" s="200"/>
      <c r="C106" s="147" t="s">
        <v>36</v>
      </c>
      <c r="D106" s="148">
        <f>D35+D52+D104</f>
        <v>0</v>
      </c>
      <c r="E106" s="149">
        <f>E35+E52+E104</f>
        <v>0</v>
      </c>
      <c r="F106" s="150">
        <f>F35+F52+F104</f>
        <v>0</v>
      </c>
      <c r="G106" s="151">
        <f>G35+G52+G104</f>
        <v>0</v>
      </c>
      <c r="H106" s="97"/>
      <c r="I106" s="97"/>
      <c r="J106" s="231"/>
      <c r="K106" s="203"/>
    </row>
    <row r="107" spans="1:10" ht="14.25" thickBot="1" thickTop="1">
      <c r="A107" s="88"/>
      <c r="B107" s="89"/>
      <c r="C107" s="92"/>
      <c r="D107" s="232"/>
      <c r="E107" s="232"/>
      <c r="F107" s="232"/>
      <c r="G107" s="232"/>
      <c r="H107" s="97"/>
      <c r="I107" s="97"/>
      <c r="J107" s="233"/>
    </row>
    <row r="108" spans="1:10" ht="14.25" thickBot="1" thickTop="1">
      <c r="A108" s="88"/>
      <c r="B108" s="89"/>
      <c r="C108" s="147" t="s">
        <v>37</v>
      </c>
      <c r="D108" s="148">
        <f>IF(D179&gt;D106,D179-D106,)</f>
        <v>0</v>
      </c>
      <c r="E108" s="149">
        <f>IF(E179&gt;E106,E179-E106,)</f>
        <v>0</v>
      </c>
      <c r="F108" s="150">
        <f>IF(F179&gt;F106,F179-F106,)</f>
        <v>0</v>
      </c>
      <c r="G108" s="151">
        <f>IF(G179&gt;G106,G179-G106,)</f>
        <v>0</v>
      </c>
      <c r="H108" s="97"/>
      <c r="I108" s="97"/>
      <c r="J108" s="152"/>
    </row>
    <row r="109" spans="1:10" ht="14.25" thickBot="1" thickTop="1">
      <c r="A109" s="88"/>
      <c r="B109" s="89"/>
      <c r="C109" s="92"/>
      <c r="D109" s="97"/>
      <c r="E109" s="97"/>
      <c r="F109" s="97"/>
      <c r="G109" s="97"/>
      <c r="H109" s="97"/>
      <c r="I109" s="97"/>
      <c r="J109" s="235"/>
    </row>
    <row r="110" spans="1:10" ht="14.25" thickBot="1" thickTop="1">
      <c r="A110" s="88"/>
      <c r="B110" s="89"/>
      <c r="C110" s="147" t="s">
        <v>97</v>
      </c>
      <c r="D110" s="148">
        <f>D106+D108</f>
        <v>0</v>
      </c>
      <c r="E110" s="149">
        <f>E106+E108</f>
        <v>0</v>
      </c>
      <c r="F110" s="150">
        <f>F106+F108</f>
        <v>0</v>
      </c>
      <c r="G110" s="151">
        <f>G106+G108</f>
        <v>0</v>
      </c>
      <c r="H110" s="97"/>
      <c r="I110" s="97"/>
      <c r="J110" s="231"/>
    </row>
    <row r="111" spans="1:10" ht="14.25" thickBot="1" thickTop="1">
      <c r="A111" s="88"/>
      <c r="B111" s="234"/>
      <c r="C111" s="236"/>
      <c r="D111" s="202"/>
      <c r="E111" s="202"/>
      <c r="F111" s="237"/>
      <c r="G111" s="237"/>
      <c r="H111" s="97"/>
      <c r="I111" s="97"/>
      <c r="J111" s="231"/>
    </row>
    <row r="112" spans="1:10" ht="12.75">
      <c r="A112" s="88"/>
      <c r="B112" s="234"/>
      <c r="C112" s="348" t="s">
        <v>192</v>
      </c>
      <c r="D112" s="623" t="str">
        <f>IF('Page de garde'!$D$4="","Réel N-1 (ou anticipé N-1)","Réel "&amp;'Page de garde'!$D$4-1&amp;" (ou anticipé "&amp;'Page de garde'!$D$4-1&amp;")")</f>
        <v>Réel N-1 (ou anticipé N-1)</v>
      </c>
      <c r="E112" s="624"/>
      <c r="F112" s="623" t="str">
        <f>IF('Page de garde'!$D$4="","Prévu N","Prévu "&amp;'Page de garde'!$D$4)</f>
        <v>Prévu N</v>
      </c>
      <c r="G112" s="625"/>
      <c r="H112" s="97"/>
      <c r="I112" s="97"/>
      <c r="J112" s="98"/>
    </row>
    <row r="113" spans="1:10" ht="39.75" thickBot="1">
      <c r="A113" s="88"/>
      <c r="B113" s="238"/>
      <c r="C113" s="100" t="s">
        <v>259</v>
      </c>
      <c r="D113" s="101" t="s">
        <v>125</v>
      </c>
      <c r="E113" s="102" t="s">
        <v>124</v>
      </c>
      <c r="F113" s="101" t="s">
        <v>125</v>
      </c>
      <c r="G113" s="103" t="s">
        <v>124</v>
      </c>
      <c r="H113" s="97"/>
      <c r="I113" s="97"/>
      <c r="J113" s="98"/>
    </row>
    <row r="114" spans="1:10" ht="13.5" thickBot="1">
      <c r="A114" s="88"/>
      <c r="B114" s="238"/>
      <c r="C114" s="239"/>
      <c r="D114" s="240"/>
      <c r="E114" s="240"/>
      <c r="F114" s="240"/>
      <c r="G114" s="107"/>
      <c r="H114" s="97"/>
      <c r="I114" s="97"/>
      <c r="J114" s="108"/>
    </row>
    <row r="115" spans="1:10" ht="12.75">
      <c r="A115" s="88"/>
      <c r="B115" s="241">
        <v>731</v>
      </c>
      <c r="C115" s="242" t="s">
        <v>98</v>
      </c>
      <c r="D115" s="308"/>
      <c r="E115" s="322"/>
      <c r="F115" s="309"/>
      <c r="G115" s="322"/>
      <c r="H115" s="97"/>
      <c r="I115" s="97"/>
      <c r="J115" s="243"/>
    </row>
    <row r="116" spans="1:11" s="245" customFormat="1" ht="26.25">
      <c r="A116" s="88"/>
      <c r="B116" s="241">
        <v>7312152</v>
      </c>
      <c r="C116" s="297" t="s">
        <v>194</v>
      </c>
      <c r="D116" s="316"/>
      <c r="E116" s="326"/>
      <c r="F116" s="317"/>
      <c r="G116" s="326"/>
      <c r="H116" s="97"/>
      <c r="I116" s="97"/>
      <c r="J116" s="243"/>
      <c r="K116" s="244"/>
    </row>
    <row r="117" spans="1:10" ht="12.75">
      <c r="A117" s="88"/>
      <c r="B117" s="241">
        <v>732</v>
      </c>
      <c r="C117" s="246" t="s">
        <v>40</v>
      </c>
      <c r="D117" s="310"/>
      <c r="E117" s="323"/>
      <c r="F117" s="311"/>
      <c r="G117" s="323"/>
      <c r="H117" s="97"/>
      <c r="I117" s="97"/>
      <c r="J117" s="243"/>
    </row>
    <row r="118" spans="1:10" ht="12.75">
      <c r="A118" s="88"/>
      <c r="B118" s="241">
        <v>733</v>
      </c>
      <c r="C118" s="246" t="s">
        <v>99</v>
      </c>
      <c r="D118" s="310"/>
      <c r="E118" s="323"/>
      <c r="F118" s="311"/>
      <c r="G118" s="323"/>
      <c r="H118" s="97"/>
      <c r="I118" s="97"/>
      <c r="J118" s="243"/>
    </row>
    <row r="119" spans="1:10" ht="12.75">
      <c r="A119" s="88"/>
      <c r="B119" s="133">
        <v>734</v>
      </c>
      <c r="C119" s="246" t="s">
        <v>100</v>
      </c>
      <c r="D119" s="310"/>
      <c r="E119" s="323"/>
      <c r="F119" s="311"/>
      <c r="G119" s="323"/>
      <c r="H119" s="97"/>
      <c r="I119" s="97"/>
      <c r="J119" s="243"/>
    </row>
    <row r="120" spans="1:10" ht="13.5" thickBot="1">
      <c r="A120" s="88"/>
      <c r="B120" s="133">
        <v>738</v>
      </c>
      <c r="C120" s="247" t="s">
        <v>42</v>
      </c>
      <c r="D120" s="312"/>
      <c r="E120" s="324"/>
      <c r="F120" s="313"/>
      <c r="G120" s="324"/>
      <c r="H120" s="97"/>
      <c r="I120" s="97"/>
      <c r="J120" s="248"/>
    </row>
    <row r="121" spans="1:10" ht="13.5" thickBot="1">
      <c r="A121" s="88"/>
      <c r="B121" s="133"/>
      <c r="C121" s="249"/>
      <c r="D121" s="239"/>
      <c r="E121" s="239"/>
      <c r="F121" s="239"/>
      <c r="G121" s="239"/>
      <c r="H121" s="97"/>
      <c r="I121" s="97"/>
      <c r="J121" s="248"/>
    </row>
    <row r="122" spans="1:10" ht="14.25" thickBot="1" thickTop="1">
      <c r="A122" s="88"/>
      <c r="B122" s="250"/>
      <c r="C122" s="147" t="s">
        <v>63</v>
      </c>
      <c r="D122" s="148">
        <f>SUM(D115,D117:D120)</f>
        <v>0</v>
      </c>
      <c r="E122" s="149">
        <f>SUM(E115,E117:E120)</f>
        <v>0</v>
      </c>
      <c r="F122" s="150">
        <f>SUM(F115,F117:F120)</f>
        <v>0</v>
      </c>
      <c r="G122" s="151">
        <f>SUM(G115,G117:G120)</f>
        <v>0</v>
      </c>
      <c r="H122" s="97"/>
      <c r="I122" s="97"/>
      <c r="J122" s="152"/>
    </row>
    <row r="123" spans="1:10" ht="13.5" thickTop="1">
      <c r="A123" s="88"/>
      <c r="B123" s="250"/>
      <c r="C123" s="239"/>
      <c r="D123" s="251"/>
      <c r="E123" s="251"/>
      <c r="F123" s="251"/>
      <c r="G123" s="252"/>
      <c r="H123" s="97"/>
      <c r="I123" s="97"/>
      <c r="J123" s="152"/>
    </row>
    <row r="124" spans="1:10" ht="13.5" thickBot="1">
      <c r="A124" s="88"/>
      <c r="B124" s="234"/>
      <c r="C124" s="236"/>
      <c r="D124" s="253"/>
      <c r="E124" s="253"/>
      <c r="F124" s="253"/>
      <c r="G124" s="253"/>
      <c r="H124" s="97"/>
      <c r="I124" s="97"/>
      <c r="J124" s="254"/>
    </row>
    <row r="125" spans="1:10" ht="12.75">
      <c r="A125" s="88"/>
      <c r="B125" s="234"/>
      <c r="C125" s="622" t="s">
        <v>164</v>
      </c>
      <c r="D125" s="623" t="str">
        <f>IF('Page de garde'!$D$4="","Réel N-1 (ou anticipé N-1)","Réel "&amp;'Page de garde'!$D$4-1&amp;" (ou anticipé "&amp;'Page de garde'!$D$4-1&amp;")")</f>
        <v>Réel N-1 (ou anticipé N-1)</v>
      </c>
      <c r="E125" s="624"/>
      <c r="F125" s="623" t="str">
        <f>IF('Page de garde'!$D$4="","Prévu N","Prévu "&amp;'Page de garde'!$D$4)</f>
        <v>Prévu N</v>
      </c>
      <c r="G125" s="625"/>
      <c r="H125" s="97"/>
      <c r="I125" s="97"/>
      <c r="J125" s="98"/>
    </row>
    <row r="126" spans="1:10" ht="39.75" thickBot="1">
      <c r="A126" s="88"/>
      <c r="B126" s="159"/>
      <c r="C126" s="622"/>
      <c r="D126" s="101" t="s">
        <v>125</v>
      </c>
      <c r="E126" s="102" t="s">
        <v>124</v>
      </c>
      <c r="F126" s="101" t="s">
        <v>125</v>
      </c>
      <c r="G126" s="103" t="s">
        <v>124</v>
      </c>
      <c r="H126" s="97"/>
      <c r="I126" s="97"/>
      <c r="J126" s="98"/>
    </row>
    <row r="127" spans="1:10" ht="13.5" thickBot="1">
      <c r="A127" s="88"/>
      <c r="B127" s="238"/>
      <c r="C127" s="239"/>
      <c r="D127" s="107"/>
      <c r="E127" s="107"/>
      <c r="F127" s="107"/>
      <c r="G127" s="107"/>
      <c r="H127" s="97"/>
      <c r="I127" s="97"/>
      <c r="J127" s="108"/>
    </row>
    <row r="128" spans="1:10" ht="12.75">
      <c r="A128" s="88"/>
      <c r="B128" s="133">
        <v>70</v>
      </c>
      <c r="C128" s="255" t="s">
        <v>195</v>
      </c>
      <c r="D128" s="308"/>
      <c r="E128" s="322"/>
      <c r="F128" s="309"/>
      <c r="G128" s="322"/>
      <c r="H128" s="97"/>
      <c r="I128" s="97"/>
      <c r="J128" s="256"/>
    </row>
    <row r="129" spans="1:10" ht="12.75">
      <c r="A129" s="88"/>
      <c r="B129" s="257">
        <v>71</v>
      </c>
      <c r="C129" s="258" t="s">
        <v>126</v>
      </c>
      <c r="D129" s="310"/>
      <c r="E129" s="323"/>
      <c r="F129" s="311"/>
      <c r="G129" s="323"/>
      <c r="H129" s="97"/>
      <c r="I129" s="97"/>
      <c r="J129" s="256"/>
    </row>
    <row r="130" spans="1:10" ht="12.75">
      <c r="A130" s="88"/>
      <c r="B130" s="257">
        <v>72</v>
      </c>
      <c r="C130" s="258" t="s">
        <v>101</v>
      </c>
      <c r="D130" s="310"/>
      <c r="E130" s="323"/>
      <c r="F130" s="311"/>
      <c r="G130" s="323"/>
      <c r="H130" s="97"/>
      <c r="I130" s="97"/>
      <c r="J130" s="256"/>
    </row>
    <row r="131" spans="1:10" ht="12.75">
      <c r="A131" s="88"/>
      <c r="B131" s="259">
        <v>74</v>
      </c>
      <c r="C131" s="258" t="s">
        <v>102</v>
      </c>
      <c r="D131" s="310"/>
      <c r="E131" s="323"/>
      <c r="F131" s="311"/>
      <c r="G131" s="323"/>
      <c r="H131" s="97"/>
      <c r="I131" s="97"/>
      <c r="J131" s="256"/>
    </row>
    <row r="132" spans="1:10" ht="12.75">
      <c r="A132" s="88"/>
      <c r="B132" s="257">
        <v>75</v>
      </c>
      <c r="C132" s="258" t="s">
        <v>103</v>
      </c>
      <c r="D132" s="310"/>
      <c r="E132" s="323"/>
      <c r="F132" s="311"/>
      <c r="G132" s="323"/>
      <c r="H132" s="97"/>
      <c r="I132" s="97"/>
      <c r="J132" s="256"/>
    </row>
    <row r="133" spans="1:11" s="245" customFormat="1" ht="12.75">
      <c r="A133" s="88"/>
      <c r="B133" s="257">
        <v>603</v>
      </c>
      <c r="C133" s="258" t="s">
        <v>104</v>
      </c>
      <c r="D133" s="310"/>
      <c r="E133" s="323"/>
      <c r="F133" s="311"/>
      <c r="G133" s="323"/>
      <c r="H133" s="97"/>
      <c r="I133" s="97"/>
      <c r="J133" s="256"/>
      <c r="K133" s="244"/>
    </row>
    <row r="134" spans="1:10" ht="12.75">
      <c r="A134" s="88"/>
      <c r="B134" s="257">
        <v>609</v>
      </c>
      <c r="C134" s="258" t="s">
        <v>105</v>
      </c>
      <c r="D134" s="310"/>
      <c r="E134" s="323"/>
      <c r="F134" s="311"/>
      <c r="G134" s="323"/>
      <c r="H134" s="97"/>
      <c r="I134" s="97"/>
      <c r="J134" s="256"/>
    </row>
    <row r="135" spans="1:11" s="245" customFormat="1" ht="12.75">
      <c r="A135" s="88"/>
      <c r="B135" s="257">
        <v>619</v>
      </c>
      <c r="C135" s="258" t="s">
        <v>106</v>
      </c>
      <c r="D135" s="310"/>
      <c r="E135" s="323"/>
      <c r="F135" s="311"/>
      <c r="G135" s="323"/>
      <c r="H135" s="97"/>
      <c r="I135" s="97"/>
      <c r="J135" s="256"/>
      <c r="K135" s="244"/>
    </row>
    <row r="136" spans="1:11" s="245" customFormat="1" ht="12.75">
      <c r="A136" s="88"/>
      <c r="B136" s="257">
        <v>629</v>
      </c>
      <c r="C136" s="258" t="s">
        <v>326</v>
      </c>
      <c r="D136" s="310"/>
      <c r="E136" s="323"/>
      <c r="F136" s="311"/>
      <c r="G136" s="323"/>
      <c r="H136" s="97"/>
      <c r="I136" s="97"/>
      <c r="J136" s="256"/>
      <c r="K136" s="244"/>
    </row>
    <row r="137" spans="1:10" ht="12.75">
      <c r="A137" s="88"/>
      <c r="B137" s="257">
        <v>6419</v>
      </c>
      <c r="C137" s="258" t="s">
        <v>107</v>
      </c>
      <c r="D137" s="310"/>
      <c r="E137" s="323"/>
      <c r="F137" s="311"/>
      <c r="G137" s="323"/>
      <c r="H137" s="97"/>
      <c r="I137" s="97"/>
      <c r="J137" s="256"/>
    </row>
    <row r="138" spans="1:10" ht="12.75">
      <c r="A138" s="88"/>
      <c r="B138" s="257">
        <v>6429</v>
      </c>
      <c r="C138" s="258" t="s">
        <v>327</v>
      </c>
      <c r="D138" s="310"/>
      <c r="E138" s="323"/>
      <c r="F138" s="311"/>
      <c r="G138" s="323"/>
      <c r="H138" s="97"/>
      <c r="I138" s="97"/>
      <c r="J138" s="256"/>
    </row>
    <row r="139" spans="1:10" ht="12.75">
      <c r="A139" s="88"/>
      <c r="B139" s="257">
        <v>6439</v>
      </c>
      <c r="C139" s="258" t="s">
        <v>108</v>
      </c>
      <c r="D139" s="310"/>
      <c r="E139" s="323"/>
      <c r="F139" s="311"/>
      <c r="G139" s="323"/>
      <c r="H139" s="97"/>
      <c r="I139" s="97"/>
      <c r="J139" s="256"/>
    </row>
    <row r="140" spans="1:10" ht="26.25">
      <c r="A140" s="88"/>
      <c r="B140" s="257" t="s">
        <v>109</v>
      </c>
      <c r="C140" s="258" t="s">
        <v>110</v>
      </c>
      <c r="D140" s="310"/>
      <c r="E140" s="323"/>
      <c r="F140" s="311"/>
      <c r="G140" s="323"/>
      <c r="H140" s="97"/>
      <c r="I140" s="97"/>
      <c r="J140" s="256"/>
    </row>
    <row r="141" spans="1:10" ht="12.75">
      <c r="A141" s="88"/>
      <c r="B141" s="257">
        <v>6489</v>
      </c>
      <c r="C141" s="258" t="s">
        <v>111</v>
      </c>
      <c r="D141" s="310"/>
      <c r="E141" s="323"/>
      <c r="F141" s="311"/>
      <c r="G141" s="323"/>
      <c r="H141" s="97"/>
      <c r="I141" s="97"/>
      <c r="J141" s="256"/>
    </row>
    <row r="142" spans="1:10" ht="12.75">
      <c r="A142" s="88"/>
      <c r="B142" s="89"/>
      <c r="C142" s="258" t="s">
        <v>147</v>
      </c>
      <c r="D142" s="310"/>
      <c r="E142" s="323"/>
      <c r="F142" s="311"/>
      <c r="G142" s="323"/>
      <c r="H142" s="97"/>
      <c r="I142" s="97"/>
      <c r="J142" s="256"/>
    </row>
    <row r="143" spans="1:10" ht="13.5" thickBot="1">
      <c r="A143" s="88"/>
      <c r="B143" s="257">
        <v>6611</v>
      </c>
      <c r="C143" s="260" t="s">
        <v>144</v>
      </c>
      <c r="D143" s="312"/>
      <c r="E143" s="324"/>
      <c r="F143" s="313"/>
      <c r="G143" s="324"/>
      <c r="H143" s="97"/>
      <c r="I143" s="97"/>
      <c r="J143" s="256"/>
    </row>
    <row r="144" spans="1:10" ht="13.5" thickBot="1">
      <c r="A144" s="88"/>
      <c r="B144" s="257"/>
      <c r="C144" s="261"/>
      <c r="D144" s="262"/>
      <c r="E144" s="262"/>
      <c r="F144" s="261"/>
      <c r="G144" s="261"/>
      <c r="H144" s="97"/>
      <c r="I144" s="97"/>
      <c r="J144" s="256"/>
    </row>
    <row r="145" spans="1:10" ht="14.25" thickBot="1" thickTop="1">
      <c r="A145" s="88"/>
      <c r="B145" s="250"/>
      <c r="C145" s="147" t="s">
        <v>75</v>
      </c>
      <c r="D145" s="148">
        <f>SUM(D128:D143)</f>
        <v>0</v>
      </c>
      <c r="E145" s="149">
        <f>SUM(E128:E143)</f>
        <v>0</v>
      </c>
      <c r="F145" s="150">
        <f>SUM(F128:F143)</f>
        <v>0</v>
      </c>
      <c r="G145" s="151">
        <f>SUM(G128:G143)</f>
        <v>0</v>
      </c>
      <c r="H145" s="97"/>
      <c r="I145" s="97"/>
      <c r="J145" s="152"/>
    </row>
    <row r="146" spans="1:10" ht="13.5" thickTop="1">
      <c r="A146" s="88"/>
      <c r="B146" s="250"/>
      <c r="C146" s="239"/>
      <c r="D146" s="251"/>
      <c r="E146" s="251"/>
      <c r="F146" s="251"/>
      <c r="G146" s="251"/>
      <c r="H146" s="97"/>
      <c r="I146" s="97"/>
      <c r="J146" s="243"/>
    </row>
    <row r="147" spans="1:10" ht="13.5" thickBot="1">
      <c r="A147" s="88"/>
      <c r="B147" s="250"/>
      <c r="C147" s="239"/>
      <c r="D147" s="251"/>
      <c r="E147" s="251"/>
      <c r="F147" s="251"/>
      <c r="G147" s="251"/>
      <c r="H147" s="97"/>
      <c r="I147" s="97"/>
      <c r="J147" s="243"/>
    </row>
    <row r="148" spans="1:10" ht="26.25">
      <c r="A148" s="88"/>
      <c r="B148" s="159"/>
      <c r="C148" s="263" t="s">
        <v>265</v>
      </c>
      <c r="D148" s="623" t="str">
        <f>IF('Page de garde'!$D$4="","Réel N-1 (ou anticipé N-1)","Réel "&amp;'Page de garde'!$D$4-1&amp;" (ou anticipé "&amp;'Page de garde'!$D$4-1&amp;")")</f>
        <v>Réel N-1 (ou anticipé N-1)</v>
      </c>
      <c r="E148" s="624"/>
      <c r="F148" s="623" t="str">
        <f>IF('Page de garde'!$D$4="","Prévu N","Prévu "&amp;'Page de garde'!$D$4)</f>
        <v>Prévu N</v>
      </c>
      <c r="G148" s="625"/>
      <c r="H148" s="97"/>
      <c r="I148" s="97"/>
      <c r="J148" s="98"/>
    </row>
    <row r="149" spans="1:10" ht="39.75" thickBot="1">
      <c r="A149" s="88"/>
      <c r="B149" s="234"/>
      <c r="C149" s="236"/>
      <c r="D149" s="101" t="s">
        <v>125</v>
      </c>
      <c r="E149" s="102" t="s">
        <v>124</v>
      </c>
      <c r="F149" s="101" t="s">
        <v>125</v>
      </c>
      <c r="G149" s="103" t="s">
        <v>124</v>
      </c>
      <c r="H149" s="97"/>
      <c r="I149" s="97"/>
      <c r="J149" s="98"/>
    </row>
    <row r="150" spans="1:10" ht="13.5" thickBot="1">
      <c r="A150" s="88"/>
      <c r="B150" s="234"/>
      <c r="C150" s="249"/>
      <c r="D150" s="107"/>
      <c r="E150" s="107"/>
      <c r="F150" s="107"/>
      <c r="G150" s="107"/>
      <c r="H150" s="97"/>
      <c r="I150" s="97"/>
      <c r="J150" s="108"/>
    </row>
    <row r="151" spans="1:11" s="267" customFormat="1" ht="13.5" thickBot="1">
      <c r="A151" s="88"/>
      <c r="B151" s="259">
        <v>76</v>
      </c>
      <c r="C151" s="264" t="s">
        <v>112</v>
      </c>
      <c r="D151" s="314"/>
      <c r="E151" s="325"/>
      <c r="F151" s="315"/>
      <c r="G151" s="325"/>
      <c r="H151" s="97"/>
      <c r="I151" s="97"/>
      <c r="J151" s="265"/>
      <c r="K151" s="266"/>
    </row>
    <row r="152" spans="1:11" s="267" customFormat="1" ht="12.75">
      <c r="A152" s="88"/>
      <c r="B152" s="259"/>
      <c r="C152" s="261"/>
      <c r="D152" s="262"/>
      <c r="E152" s="262"/>
      <c r="F152" s="262"/>
      <c r="G152" s="262"/>
      <c r="H152" s="97"/>
      <c r="I152" s="97"/>
      <c r="J152" s="265"/>
      <c r="K152" s="266"/>
    </row>
    <row r="153" spans="1:11" s="267" customFormat="1" ht="13.5" thickBot="1">
      <c r="A153" s="88"/>
      <c r="B153" s="268" t="s">
        <v>113</v>
      </c>
      <c r="C153" s="269"/>
      <c r="D153" s="270"/>
      <c r="E153" s="270"/>
      <c r="F153" s="271"/>
      <c r="G153" s="271"/>
      <c r="H153" s="97"/>
      <c r="I153" s="97"/>
      <c r="J153" s="272"/>
      <c r="K153" s="266"/>
    </row>
    <row r="154" spans="1:11" s="267" customFormat="1" ht="12.75">
      <c r="A154" s="88"/>
      <c r="B154" s="273">
        <v>771</v>
      </c>
      <c r="C154" s="255" t="s">
        <v>114</v>
      </c>
      <c r="D154" s="308"/>
      <c r="E154" s="322"/>
      <c r="F154" s="309"/>
      <c r="G154" s="322"/>
      <c r="H154" s="97"/>
      <c r="I154" s="97"/>
      <c r="J154" s="274"/>
      <c r="K154" s="266"/>
    </row>
    <row r="155" spans="1:11" s="267" customFormat="1" ht="26.25">
      <c r="A155" s="88"/>
      <c r="B155" s="273">
        <v>773</v>
      </c>
      <c r="C155" s="246" t="s">
        <v>115</v>
      </c>
      <c r="D155" s="310"/>
      <c r="E155" s="323"/>
      <c r="F155" s="311"/>
      <c r="G155" s="323"/>
      <c r="H155" s="97"/>
      <c r="I155" s="97"/>
      <c r="J155" s="274"/>
      <c r="K155" s="266"/>
    </row>
    <row r="156" spans="1:11" s="267" customFormat="1" ht="12.75">
      <c r="A156" s="88"/>
      <c r="B156" s="273">
        <v>775</v>
      </c>
      <c r="C156" s="137" t="s">
        <v>196</v>
      </c>
      <c r="D156" s="310"/>
      <c r="E156" s="323"/>
      <c r="F156" s="311"/>
      <c r="G156" s="323"/>
      <c r="H156" s="97"/>
      <c r="I156" s="97"/>
      <c r="J156" s="275"/>
      <c r="K156" s="266"/>
    </row>
    <row r="157" spans="1:11" s="278" customFormat="1" ht="12.75">
      <c r="A157" s="276"/>
      <c r="B157" s="273">
        <v>777</v>
      </c>
      <c r="C157" s="137" t="s">
        <v>116</v>
      </c>
      <c r="D157" s="310"/>
      <c r="E157" s="323"/>
      <c r="F157" s="311"/>
      <c r="G157" s="323"/>
      <c r="H157" s="97"/>
      <c r="I157" s="97"/>
      <c r="J157" s="275"/>
      <c r="K157" s="277"/>
    </row>
    <row r="158" spans="1:11" s="267" customFormat="1" ht="12.75">
      <c r="A158" s="88"/>
      <c r="B158" s="273">
        <v>778</v>
      </c>
      <c r="C158" s="137" t="s">
        <v>138</v>
      </c>
      <c r="D158" s="310"/>
      <c r="E158" s="323"/>
      <c r="F158" s="311"/>
      <c r="G158" s="323"/>
      <c r="H158" s="97"/>
      <c r="I158" s="97"/>
      <c r="J158" s="274"/>
      <c r="K158" s="266"/>
    </row>
    <row r="159" spans="1:11" s="267" customFormat="1" ht="13.5" thickBot="1">
      <c r="A159" s="88"/>
      <c r="B159" s="273">
        <v>7781</v>
      </c>
      <c r="C159" s="139" t="s">
        <v>139</v>
      </c>
      <c r="D159" s="312"/>
      <c r="E159" s="324"/>
      <c r="F159" s="313"/>
      <c r="G159" s="324"/>
      <c r="H159" s="97"/>
      <c r="I159" s="97"/>
      <c r="J159" s="280"/>
      <c r="K159" s="266"/>
    </row>
    <row r="160" spans="1:11" s="267" customFormat="1" ht="12.75">
      <c r="A160" s="88"/>
      <c r="B160" s="281"/>
      <c r="C160" s="142"/>
      <c r="D160" s="282"/>
      <c r="E160" s="282"/>
      <c r="F160" s="282"/>
      <c r="G160" s="282"/>
      <c r="H160" s="97"/>
      <c r="I160" s="97"/>
      <c r="J160" s="274"/>
      <c r="K160" s="266"/>
    </row>
    <row r="161" spans="1:11" s="267" customFormat="1" ht="13.5" thickBot="1">
      <c r="A161" s="88"/>
      <c r="B161" s="283" t="s">
        <v>117</v>
      </c>
      <c r="C161" s="282"/>
      <c r="D161" s="282"/>
      <c r="E161" s="282"/>
      <c r="F161" s="282"/>
      <c r="G161" s="282"/>
      <c r="H161" s="97"/>
      <c r="I161" s="97"/>
      <c r="J161" s="272"/>
      <c r="K161" s="266"/>
    </row>
    <row r="162" spans="1:10" ht="12.75">
      <c r="A162" s="88"/>
      <c r="B162" s="273">
        <v>7811</v>
      </c>
      <c r="C162" s="242" t="s">
        <v>118</v>
      </c>
      <c r="D162" s="308"/>
      <c r="E162" s="327"/>
      <c r="F162" s="309"/>
      <c r="G162" s="309"/>
      <c r="H162" s="97"/>
      <c r="I162" s="97"/>
      <c r="J162" s="274"/>
    </row>
    <row r="163" spans="1:10" ht="12.75">
      <c r="A163" s="88"/>
      <c r="B163" s="273">
        <v>7815</v>
      </c>
      <c r="C163" s="246" t="s">
        <v>119</v>
      </c>
      <c r="D163" s="310"/>
      <c r="E163" s="323"/>
      <c r="F163" s="311"/>
      <c r="G163" s="323"/>
      <c r="H163" s="97"/>
      <c r="I163" s="97"/>
      <c r="J163" s="274"/>
    </row>
    <row r="164" spans="1:10" ht="12.75">
      <c r="A164" s="88"/>
      <c r="B164" s="273">
        <v>7816</v>
      </c>
      <c r="C164" s="246" t="s">
        <v>120</v>
      </c>
      <c r="D164" s="310"/>
      <c r="E164" s="323"/>
      <c r="F164" s="311"/>
      <c r="G164" s="323"/>
      <c r="H164" s="97"/>
      <c r="I164" s="97"/>
      <c r="J164" s="274"/>
    </row>
    <row r="165" spans="1:11" s="286" customFormat="1" ht="12.75">
      <c r="A165" s="284"/>
      <c r="B165" s="273">
        <v>7817</v>
      </c>
      <c r="C165" s="246" t="s">
        <v>121</v>
      </c>
      <c r="D165" s="310"/>
      <c r="E165" s="323"/>
      <c r="F165" s="311"/>
      <c r="G165" s="323"/>
      <c r="H165" s="97"/>
      <c r="I165" s="97"/>
      <c r="J165" s="274"/>
      <c r="K165" s="285"/>
    </row>
    <row r="166" spans="1:10" ht="12.75">
      <c r="A166" s="88"/>
      <c r="B166" s="273">
        <v>786</v>
      </c>
      <c r="C166" s="246" t="s">
        <v>122</v>
      </c>
      <c r="D166" s="310"/>
      <c r="E166" s="323"/>
      <c r="F166" s="311"/>
      <c r="G166" s="323"/>
      <c r="H166" s="97"/>
      <c r="I166" s="97"/>
      <c r="J166" s="274"/>
    </row>
    <row r="167" spans="1:10" ht="26.25">
      <c r="A167" s="88"/>
      <c r="B167" s="273">
        <v>787</v>
      </c>
      <c r="C167" s="246" t="s">
        <v>140</v>
      </c>
      <c r="D167" s="310"/>
      <c r="E167" s="323"/>
      <c r="F167" s="311"/>
      <c r="G167" s="323"/>
      <c r="H167" s="97"/>
      <c r="I167" s="97"/>
      <c r="J167" s="274"/>
    </row>
    <row r="168" spans="1:10" ht="12.75">
      <c r="A168" s="88"/>
      <c r="B168" s="273">
        <v>78725</v>
      </c>
      <c r="C168" s="246" t="s">
        <v>141</v>
      </c>
      <c r="D168" s="310"/>
      <c r="E168" s="323"/>
      <c r="F168" s="311"/>
      <c r="G168" s="323"/>
      <c r="H168" s="97"/>
      <c r="I168" s="97"/>
      <c r="J168" s="272"/>
    </row>
    <row r="169" spans="1:10" ht="26.25">
      <c r="A169" s="88"/>
      <c r="B169" s="221">
        <v>78741</v>
      </c>
      <c r="C169" s="246" t="s">
        <v>142</v>
      </c>
      <c r="D169" s="310"/>
      <c r="E169" s="323"/>
      <c r="F169" s="311"/>
      <c r="G169" s="323"/>
      <c r="H169" s="97"/>
      <c r="I169" s="97"/>
      <c r="J169" s="274"/>
    </row>
    <row r="170" spans="1:10" ht="12.75">
      <c r="A170" s="88"/>
      <c r="B170" s="221">
        <v>78742</v>
      </c>
      <c r="C170" s="246" t="s">
        <v>143</v>
      </c>
      <c r="D170" s="310"/>
      <c r="E170" s="323"/>
      <c r="F170" s="311"/>
      <c r="G170" s="323"/>
      <c r="H170" s="97"/>
      <c r="I170" s="97"/>
      <c r="J170" s="274"/>
    </row>
    <row r="171" spans="1:10" ht="12.75">
      <c r="A171" s="88"/>
      <c r="B171" s="273">
        <v>789</v>
      </c>
      <c r="C171" s="246" t="s">
        <v>357</v>
      </c>
      <c r="D171" s="310"/>
      <c r="E171" s="323"/>
      <c r="F171" s="311"/>
      <c r="G171" s="323"/>
      <c r="H171" s="97"/>
      <c r="I171" s="97"/>
      <c r="J171" s="287"/>
    </row>
    <row r="172" spans="1:10" ht="26.25">
      <c r="A172" s="88"/>
      <c r="B172" s="273">
        <v>78921</v>
      </c>
      <c r="C172" s="548" t="s">
        <v>358</v>
      </c>
      <c r="D172" s="549"/>
      <c r="E172" s="550"/>
      <c r="F172" s="551"/>
      <c r="G172" s="550"/>
      <c r="H172" s="97"/>
      <c r="I172" s="97"/>
      <c r="J172" s="287"/>
    </row>
    <row r="173" spans="1:10" ht="26.25">
      <c r="A173" s="88"/>
      <c r="B173" s="273">
        <v>78922</v>
      </c>
      <c r="C173" s="548" t="s">
        <v>359</v>
      </c>
      <c r="D173" s="549"/>
      <c r="E173" s="550"/>
      <c r="F173" s="551"/>
      <c r="G173" s="550"/>
      <c r="H173" s="97"/>
      <c r="I173" s="97"/>
      <c r="J173" s="287"/>
    </row>
    <row r="174" spans="1:10" ht="26.25">
      <c r="A174" s="88"/>
      <c r="B174" s="273">
        <v>7895</v>
      </c>
      <c r="C174" s="548" t="s">
        <v>360</v>
      </c>
      <c r="D174" s="549"/>
      <c r="E174" s="550"/>
      <c r="F174" s="551"/>
      <c r="G174" s="550"/>
      <c r="H174" s="97"/>
      <c r="I174" s="97"/>
      <c r="J174" s="287"/>
    </row>
    <row r="175" spans="1:10" ht="13.5" customHeight="1" thickBot="1">
      <c r="A175" s="88"/>
      <c r="B175" s="273">
        <v>79</v>
      </c>
      <c r="C175" s="139" t="s">
        <v>123</v>
      </c>
      <c r="D175" s="312"/>
      <c r="E175" s="324"/>
      <c r="F175" s="313"/>
      <c r="G175" s="324"/>
      <c r="H175" s="97"/>
      <c r="I175" s="97"/>
      <c r="J175" s="274"/>
    </row>
    <row r="176" spans="1:10" ht="13.5" thickBot="1">
      <c r="A176" s="88"/>
      <c r="B176" s="279"/>
      <c r="C176" s="52"/>
      <c r="D176" s="52"/>
      <c r="E176" s="52"/>
      <c r="F176" s="52"/>
      <c r="G176" s="52"/>
      <c r="H176" s="97"/>
      <c r="I176" s="97"/>
      <c r="J176" s="274"/>
    </row>
    <row r="177" spans="1:10" ht="14.25" thickBot="1" thickTop="1">
      <c r="A177" s="88"/>
      <c r="B177" s="288"/>
      <c r="C177" s="147" t="s">
        <v>96</v>
      </c>
      <c r="D177" s="148">
        <f>SUM(D151,D154:D159,D162:D175)</f>
        <v>0</v>
      </c>
      <c r="E177" s="149">
        <f>SUM(E151,E154:E159,E162:E175)</f>
        <v>0</v>
      </c>
      <c r="F177" s="150">
        <f>SUM(F151,F154:F159,F162:F175)</f>
        <v>0</v>
      </c>
      <c r="G177" s="151">
        <f>SUM(G151,G154:G159,G162:G175)</f>
        <v>0</v>
      </c>
      <c r="H177" s="97"/>
      <c r="I177" s="97"/>
      <c r="J177" s="152"/>
    </row>
    <row r="178" spans="1:10" ht="14.25" thickBot="1" thickTop="1">
      <c r="A178" s="88"/>
      <c r="B178" s="279"/>
      <c r="C178" s="289"/>
      <c r="D178" s="52"/>
      <c r="E178" s="52"/>
      <c r="F178" s="52"/>
      <c r="G178" s="52"/>
      <c r="H178" s="97"/>
      <c r="I178" s="97"/>
      <c r="J178" s="274"/>
    </row>
    <row r="179" spans="1:10" ht="14.25" thickBot="1" thickTop="1">
      <c r="A179" s="88"/>
      <c r="B179" s="279"/>
      <c r="C179" s="147" t="s">
        <v>46</v>
      </c>
      <c r="D179" s="148">
        <f>D122+D145+D177</f>
        <v>0</v>
      </c>
      <c r="E179" s="149">
        <f>E122+E145+E177</f>
        <v>0</v>
      </c>
      <c r="F179" s="150">
        <f>F122+F145+F177</f>
        <v>0</v>
      </c>
      <c r="G179" s="151">
        <f>G122+G145+G177</f>
        <v>0</v>
      </c>
      <c r="H179" s="97"/>
      <c r="I179" s="97"/>
      <c r="J179" s="231"/>
    </row>
    <row r="180" spans="1:10" ht="14.25" thickBot="1" thickTop="1">
      <c r="A180" s="88"/>
      <c r="B180" s="45"/>
      <c r="C180" s="52"/>
      <c r="D180" s="52"/>
      <c r="E180" s="52"/>
      <c r="F180" s="52"/>
      <c r="G180" s="52"/>
      <c r="H180" s="97"/>
      <c r="I180" s="97"/>
      <c r="J180" s="274"/>
    </row>
    <row r="181" spans="1:10" ht="14.25" thickBot="1" thickTop="1">
      <c r="A181" s="88"/>
      <c r="B181" s="89"/>
      <c r="C181" s="147" t="s">
        <v>47</v>
      </c>
      <c r="D181" s="148">
        <f>IF(D179&gt;D106,,-D179+D106)</f>
        <v>0</v>
      </c>
      <c r="E181" s="149">
        <f>IF(E179&gt;E106,,-E179+E106)</f>
        <v>0</v>
      </c>
      <c r="F181" s="150">
        <f>IF(F179&gt;F106,,-F179+F106)</f>
        <v>0</v>
      </c>
      <c r="G181" s="151">
        <f>IF(G179&gt;G106,,-G179+G106)</f>
        <v>0</v>
      </c>
      <c r="H181" s="97"/>
      <c r="I181" s="97"/>
      <c r="J181" s="152"/>
    </row>
    <row r="182" spans="1:10" ht="14.25" thickBot="1" thickTop="1">
      <c r="A182" s="88"/>
      <c r="B182" s="89"/>
      <c r="C182" s="92"/>
      <c r="D182" s="97"/>
      <c r="E182" s="97"/>
      <c r="F182" s="97"/>
      <c r="G182" s="97"/>
      <c r="H182" s="97"/>
      <c r="I182" s="97"/>
      <c r="J182" s="235"/>
    </row>
    <row r="183" spans="1:15" s="86" customFormat="1" ht="14.25" thickBot="1" thickTop="1">
      <c r="A183" s="88"/>
      <c r="B183" s="89"/>
      <c r="C183" s="147" t="s">
        <v>97</v>
      </c>
      <c r="D183" s="148">
        <f>D179+D181</f>
        <v>0</v>
      </c>
      <c r="E183" s="149">
        <f>E179+E181</f>
        <v>0</v>
      </c>
      <c r="F183" s="150">
        <f>F179+F181</f>
        <v>0</v>
      </c>
      <c r="G183" s="151">
        <f>G179+G181</f>
        <v>0</v>
      </c>
      <c r="H183" s="97"/>
      <c r="I183" s="97"/>
      <c r="J183" s="231"/>
      <c r="L183" s="87"/>
      <c r="M183" s="87"/>
      <c r="N183" s="87"/>
      <c r="O183" s="87"/>
    </row>
    <row r="184" spans="1:15" s="86" customFormat="1" ht="14.25" thickBot="1" thickTop="1">
      <c r="A184" s="88"/>
      <c r="B184" s="89"/>
      <c r="C184" s="97"/>
      <c r="D184" s="97"/>
      <c r="E184" s="97"/>
      <c r="F184" s="97"/>
      <c r="G184" s="97"/>
      <c r="H184" s="97"/>
      <c r="I184" s="97"/>
      <c r="J184" s="235"/>
      <c r="L184" s="87"/>
      <c r="M184" s="87"/>
      <c r="N184" s="87"/>
      <c r="O184" s="87"/>
    </row>
    <row r="185" spans="1:15" s="86" customFormat="1" ht="13.5" thickTop="1">
      <c r="A185" s="88"/>
      <c r="B185" s="89"/>
      <c r="C185" s="429" t="s">
        <v>213</v>
      </c>
      <c r="D185" s="318"/>
      <c r="E185" s="328"/>
      <c r="F185" s="319"/>
      <c r="G185" s="329"/>
      <c r="H185" s="97"/>
      <c r="I185" s="97"/>
      <c r="J185" s="235"/>
      <c r="L185" s="87"/>
      <c r="M185" s="87"/>
      <c r="N185" s="87"/>
      <c r="O185" s="87"/>
    </row>
    <row r="186" spans="1:15" s="86" customFormat="1" ht="13.5" thickBot="1">
      <c r="A186" s="88"/>
      <c r="B186" s="89"/>
      <c r="C186" s="430" t="s">
        <v>214</v>
      </c>
      <c r="D186" s="320"/>
      <c r="E186" s="330"/>
      <c r="F186" s="321"/>
      <c r="G186" s="331"/>
      <c r="H186" s="97"/>
      <c r="I186" s="97"/>
      <c r="J186" s="235"/>
      <c r="L186" s="87"/>
      <c r="M186" s="87"/>
      <c r="N186" s="87"/>
      <c r="O186" s="87"/>
    </row>
    <row r="187" spans="1:15" s="86" customFormat="1" ht="14.25" thickBot="1" thickTop="1">
      <c r="A187" s="290"/>
      <c r="B187" s="291"/>
      <c r="C187" s="292"/>
      <c r="D187" s="293"/>
      <c r="E187" s="293"/>
      <c r="F187" s="293"/>
      <c r="G187" s="293"/>
      <c r="H187" s="293"/>
      <c r="I187" s="293"/>
      <c r="J187" s="294"/>
      <c r="L187" s="87"/>
      <c r="M187" s="87"/>
      <c r="N187" s="87"/>
      <c r="O187" s="87"/>
    </row>
  </sheetData>
  <sheetProtection password="EAD6" sheet="1"/>
  <mergeCells count="20">
    <mergeCell ref="F55:G55"/>
    <mergeCell ref="D112:E112"/>
    <mergeCell ref="F112:G112"/>
    <mergeCell ref="B2:C2"/>
    <mergeCell ref="D2:F2"/>
    <mergeCell ref="B3:C3"/>
    <mergeCell ref="D3:F3"/>
    <mergeCell ref="B10:G10"/>
    <mergeCell ref="D12:E12"/>
    <mergeCell ref="F12:G12"/>
    <mergeCell ref="C125:C126"/>
    <mergeCell ref="D125:E125"/>
    <mergeCell ref="F125:G125"/>
    <mergeCell ref="D148:E148"/>
    <mergeCell ref="F148:G148"/>
    <mergeCell ref="B4:C4"/>
    <mergeCell ref="D4:F4"/>
    <mergeCell ref="D37:E37"/>
    <mergeCell ref="F37:G37"/>
    <mergeCell ref="D55:E55"/>
  </mergeCells>
  <dataValidations count="3">
    <dataValidation type="decimal" operator="greaterThanOrEqual" allowBlank="1" showInputMessage="1" showErrorMessage="1" error="Veuillez saisir un nombre." sqref="K7 D8:I8">
      <formula1>0</formula1>
    </dataValidation>
    <dataValidation type="decimal" operator="greaterThanOrEqual" allowBlank="1" showInputMessage="1" showErrorMessage="1" error="Veuillez saisir un montant." sqref="H151:I152 H25:I33 H15:I17 H20:I22 H71:I76 H79:I79 H82:I86 H89:I102 H108:I108 H40:I50 H58:I68 H115:I121 H154:I159 H162:I175 H181:I181 H128:I143 H185:I186">
      <formula1>0</formula1>
    </dataValidation>
    <dataValidation type="decimal" operator="lessThanOrEqual" allowBlank="1" showInputMessage="1" showErrorMessage="1" error="Veuillez saisir un montant." sqref="D15:G35 D40:G52 D58:G110 D115:G122 D128:G145 D151:G186">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71" r:id="rId1"/>
  <rowBreaks count="3" manualBreakCount="3">
    <brk id="53" max="255" man="1"/>
    <brk id="111" max="255" man="1"/>
    <brk id="145" max="255" man="1"/>
  </rowBreaks>
</worksheet>
</file>

<file path=xl/worksheets/sheet2.xml><?xml version="1.0" encoding="utf-8"?>
<worksheet xmlns="http://schemas.openxmlformats.org/spreadsheetml/2006/main" xmlns:r="http://schemas.openxmlformats.org/officeDocument/2006/relationships">
  <sheetPr codeName="Feuil10">
    <tabColor rgb="FF92D050"/>
  </sheetPr>
  <dimension ref="A1:M153"/>
  <sheetViews>
    <sheetView showGridLines="0" zoomScalePageLayoutView="0" workbookViewId="0" topLeftCell="A1">
      <selection activeCell="B2" sqref="B2:L2"/>
    </sheetView>
  </sheetViews>
  <sheetFormatPr defaultColWidth="11.421875" defaultRowHeight="15"/>
  <cols>
    <col min="1" max="1" width="2.00390625" style="0" customWidth="1"/>
    <col min="2" max="2" width="2.8515625" style="0" customWidth="1"/>
    <col min="5" max="5" width="28.8515625" style="0" customWidth="1"/>
    <col min="12" max="12" width="45.7109375" style="0" customWidth="1"/>
    <col min="13" max="13" width="2.8515625" style="0" customWidth="1"/>
  </cols>
  <sheetData>
    <row r="1" spans="1:13" ht="14.25">
      <c r="A1" s="365"/>
      <c r="B1" s="552" t="s">
        <v>390</v>
      </c>
      <c r="C1" s="366"/>
      <c r="D1" s="366"/>
      <c r="E1" s="366"/>
      <c r="F1" s="366"/>
      <c r="G1" s="366"/>
      <c r="H1" s="366"/>
      <c r="I1" s="366"/>
      <c r="J1" s="366"/>
      <c r="K1" s="366"/>
      <c r="L1" s="366"/>
      <c r="M1" s="367"/>
    </row>
    <row r="2" spans="1:13" ht="31.5" customHeight="1">
      <c r="A2" s="368"/>
      <c r="B2" s="567" t="s">
        <v>202</v>
      </c>
      <c r="C2" s="567"/>
      <c r="D2" s="567"/>
      <c r="E2" s="567"/>
      <c r="F2" s="567"/>
      <c r="G2" s="567"/>
      <c r="H2" s="567"/>
      <c r="I2" s="567"/>
      <c r="J2" s="567"/>
      <c r="K2" s="567"/>
      <c r="L2" s="567"/>
      <c r="M2" s="369"/>
    </row>
    <row r="3" spans="1:13" ht="14.25">
      <c r="A3" s="368"/>
      <c r="B3" s="370"/>
      <c r="C3" s="370"/>
      <c r="D3" s="370"/>
      <c r="E3" s="370"/>
      <c r="F3" s="370"/>
      <c r="G3" s="370"/>
      <c r="H3" s="370"/>
      <c r="I3" s="370"/>
      <c r="J3" s="370"/>
      <c r="K3" s="370"/>
      <c r="L3" s="370"/>
      <c r="M3" s="369"/>
    </row>
    <row r="4" spans="1:13" ht="25.5" customHeight="1">
      <c r="A4" s="368"/>
      <c r="B4" s="370"/>
      <c r="C4" s="566" t="s">
        <v>389</v>
      </c>
      <c r="D4" s="566"/>
      <c r="E4" s="566"/>
      <c r="F4" s="566"/>
      <c r="G4" s="566"/>
      <c r="H4" s="566"/>
      <c r="I4" s="566"/>
      <c r="J4" s="566"/>
      <c r="K4" s="566"/>
      <c r="L4" s="566"/>
      <c r="M4" s="369"/>
    </row>
    <row r="5" spans="1:13" ht="27" customHeight="1">
      <c r="A5" s="368"/>
      <c r="B5" s="370"/>
      <c r="C5" s="575" t="s">
        <v>372</v>
      </c>
      <c r="D5" s="575"/>
      <c r="E5" s="575"/>
      <c r="F5" s="575"/>
      <c r="G5" s="575"/>
      <c r="H5" s="575"/>
      <c r="I5" s="575"/>
      <c r="J5" s="575"/>
      <c r="K5" s="575"/>
      <c r="L5" s="575"/>
      <c r="M5" s="369"/>
    </row>
    <row r="6" spans="1:13" ht="14.25">
      <c r="A6" s="368"/>
      <c r="B6" s="370"/>
      <c r="C6" s="370"/>
      <c r="D6" s="370"/>
      <c r="E6" s="370"/>
      <c r="F6" s="370"/>
      <c r="G6" s="370"/>
      <c r="H6" s="370"/>
      <c r="I6" s="370"/>
      <c r="J6" s="370"/>
      <c r="K6" s="370"/>
      <c r="L6" s="370"/>
      <c r="M6" s="369"/>
    </row>
    <row r="7" spans="1:13" ht="27" customHeight="1">
      <c r="A7" s="368"/>
      <c r="B7" s="370"/>
      <c r="C7" s="557" t="s">
        <v>373</v>
      </c>
      <c r="D7" s="557"/>
      <c r="E7" s="557"/>
      <c r="F7" s="557"/>
      <c r="G7" s="557"/>
      <c r="H7" s="557"/>
      <c r="I7" s="557"/>
      <c r="J7" s="557"/>
      <c r="K7" s="557"/>
      <c r="L7" s="557"/>
      <c r="M7" s="369"/>
    </row>
    <row r="8" spans="1:13" ht="63" customHeight="1">
      <c r="A8" s="368"/>
      <c r="B8" s="370"/>
      <c r="C8" s="561" t="s">
        <v>374</v>
      </c>
      <c r="D8" s="561"/>
      <c r="E8" s="561"/>
      <c r="F8" s="561"/>
      <c r="G8" s="561"/>
      <c r="H8" s="561"/>
      <c r="I8" s="561"/>
      <c r="J8" s="561"/>
      <c r="K8" s="561"/>
      <c r="L8" s="561"/>
      <c r="M8" s="369"/>
    </row>
    <row r="9" spans="1:13" ht="14.25">
      <c r="A9" s="368"/>
      <c r="B9" s="370"/>
      <c r="C9" s="370"/>
      <c r="D9" s="370"/>
      <c r="E9" s="370"/>
      <c r="F9" s="370"/>
      <c r="G9" s="370"/>
      <c r="H9" s="370"/>
      <c r="I9" s="370"/>
      <c r="J9" s="370"/>
      <c r="K9" s="370"/>
      <c r="L9" s="370"/>
      <c r="M9" s="369"/>
    </row>
    <row r="10" spans="1:13" ht="136.5" customHeight="1">
      <c r="A10" s="368"/>
      <c r="B10" s="370"/>
      <c r="C10" s="558" t="s">
        <v>375</v>
      </c>
      <c r="D10" s="558"/>
      <c r="E10" s="558"/>
      <c r="F10" s="558"/>
      <c r="G10" s="558"/>
      <c r="H10" s="558"/>
      <c r="I10" s="558"/>
      <c r="J10" s="558"/>
      <c r="K10" s="558"/>
      <c r="L10" s="558"/>
      <c r="M10" s="369"/>
    </row>
    <row r="11" spans="1:13" ht="14.25">
      <c r="A11" s="368"/>
      <c r="B11" s="370"/>
      <c r="C11" s="370"/>
      <c r="D11" s="370"/>
      <c r="E11" s="370"/>
      <c r="F11" s="370"/>
      <c r="G11" s="370"/>
      <c r="H11" s="370"/>
      <c r="I11" s="370"/>
      <c r="J11" s="370"/>
      <c r="K11" s="370"/>
      <c r="L11" s="370"/>
      <c r="M11" s="369"/>
    </row>
    <row r="12" spans="1:13" ht="14.25">
      <c r="A12" s="368"/>
      <c r="B12" s="370"/>
      <c r="C12" s="521" t="s">
        <v>273</v>
      </c>
      <c r="D12" s="522"/>
      <c r="E12" s="522"/>
      <c r="F12" s="522"/>
      <c r="G12" s="522"/>
      <c r="H12" s="523"/>
      <c r="I12" s="523"/>
      <c r="J12" s="523"/>
      <c r="K12" s="523"/>
      <c r="L12" s="523"/>
      <c r="M12" s="369"/>
    </row>
    <row r="13" spans="1:13" ht="14.25">
      <c r="A13" s="368"/>
      <c r="B13" s="370"/>
      <c r="C13" s="524"/>
      <c r="D13" s="523"/>
      <c r="E13" s="523"/>
      <c r="F13" s="523"/>
      <c r="G13" s="523"/>
      <c r="H13" s="523"/>
      <c r="I13" s="523"/>
      <c r="J13" s="523"/>
      <c r="K13" s="523"/>
      <c r="L13" s="523"/>
      <c r="M13" s="369"/>
    </row>
    <row r="14" spans="1:13" ht="14.25">
      <c r="A14" s="368"/>
      <c r="B14" s="370"/>
      <c r="C14" s="560" t="s">
        <v>283</v>
      </c>
      <c r="D14" s="560"/>
      <c r="E14" s="560"/>
      <c r="F14" s="560"/>
      <c r="G14" s="560"/>
      <c r="H14" s="560"/>
      <c r="I14" s="560"/>
      <c r="J14" s="560"/>
      <c r="K14" s="560"/>
      <c r="L14" s="560"/>
      <c r="M14" s="369"/>
    </row>
    <row r="15" spans="1:13" ht="14.25">
      <c r="A15" s="368"/>
      <c r="B15" s="370"/>
      <c r="C15" s="559" t="s">
        <v>284</v>
      </c>
      <c r="D15" s="559"/>
      <c r="E15" s="559"/>
      <c r="F15" s="559"/>
      <c r="G15" s="559"/>
      <c r="H15" s="559"/>
      <c r="I15" s="559"/>
      <c r="J15" s="559"/>
      <c r="K15" s="559"/>
      <c r="L15" s="559"/>
      <c r="M15" s="369"/>
    </row>
    <row r="16" spans="1:13" ht="20.25" customHeight="1">
      <c r="A16" s="368"/>
      <c r="B16" s="370"/>
      <c r="C16" s="525" t="s">
        <v>292</v>
      </c>
      <c r="D16" s="523"/>
      <c r="E16" s="523"/>
      <c r="F16" s="523"/>
      <c r="G16" s="523"/>
      <c r="H16" s="523"/>
      <c r="I16" s="523"/>
      <c r="J16" s="523"/>
      <c r="K16" s="523"/>
      <c r="L16" s="523"/>
      <c r="M16" s="369"/>
    </row>
    <row r="17" spans="1:13" ht="15" customHeight="1">
      <c r="A17" s="368"/>
      <c r="B17" s="370"/>
      <c r="C17" s="560" t="s">
        <v>285</v>
      </c>
      <c r="D17" s="560"/>
      <c r="E17" s="560"/>
      <c r="F17" s="560"/>
      <c r="G17" s="560"/>
      <c r="H17" s="560"/>
      <c r="I17" s="560"/>
      <c r="J17" s="560"/>
      <c r="K17" s="560"/>
      <c r="L17" s="560"/>
      <c r="M17" s="369"/>
    </row>
    <row r="18" spans="1:13" ht="15" customHeight="1">
      <c r="A18" s="368"/>
      <c r="B18" s="370"/>
      <c r="C18" s="560" t="s">
        <v>286</v>
      </c>
      <c r="D18" s="560"/>
      <c r="E18" s="560"/>
      <c r="F18" s="560"/>
      <c r="G18" s="560"/>
      <c r="H18" s="560"/>
      <c r="I18" s="560"/>
      <c r="J18" s="560"/>
      <c r="K18" s="560"/>
      <c r="L18" s="560"/>
      <c r="M18" s="369"/>
    </row>
    <row r="19" spans="1:13" ht="14.25">
      <c r="A19" s="368"/>
      <c r="B19" s="370"/>
      <c r="C19" s="524"/>
      <c r="D19" s="523"/>
      <c r="E19" s="523"/>
      <c r="F19" s="523"/>
      <c r="G19" s="523"/>
      <c r="H19" s="523"/>
      <c r="I19" s="523"/>
      <c r="J19" s="523"/>
      <c r="K19" s="523"/>
      <c r="L19" s="523"/>
      <c r="M19" s="369"/>
    </row>
    <row r="20" spans="1:13" ht="15" customHeight="1">
      <c r="A20" s="368"/>
      <c r="B20" s="370"/>
      <c r="C20" s="568" t="s">
        <v>274</v>
      </c>
      <c r="D20" s="568"/>
      <c r="E20" s="568"/>
      <c r="F20" s="568"/>
      <c r="G20" s="568"/>
      <c r="H20" s="568"/>
      <c r="I20" s="568"/>
      <c r="J20" s="568"/>
      <c r="K20" s="568"/>
      <c r="L20" s="568"/>
      <c r="M20" s="369"/>
    </row>
    <row r="21" spans="1:13" ht="14.25">
      <c r="A21" s="368"/>
      <c r="B21" s="370"/>
      <c r="C21" s="525" t="s">
        <v>206</v>
      </c>
      <c r="D21" s="525"/>
      <c r="E21" s="525"/>
      <c r="F21" s="525"/>
      <c r="G21" s="525"/>
      <c r="H21" s="525"/>
      <c r="I21" s="525"/>
      <c r="J21" s="525"/>
      <c r="K21" s="525"/>
      <c r="L21" s="525"/>
      <c r="M21" s="369"/>
    </row>
    <row r="22" spans="1:13" ht="14.25">
      <c r="A22" s="368"/>
      <c r="B22" s="370"/>
      <c r="C22" s="526" t="s">
        <v>207</v>
      </c>
      <c r="D22" s="525"/>
      <c r="E22" s="525"/>
      <c r="F22" s="525"/>
      <c r="G22" s="525"/>
      <c r="H22" s="525"/>
      <c r="I22" s="525"/>
      <c r="J22" s="525"/>
      <c r="K22" s="525"/>
      <c r="L22" s="525"/>
      <c r="M22" s="369"/>
    </row>
    <row r="23" spans="1:13" ht="15">
      <c r="A23" s="368"/>
      <c r="B23" s="370"/>
      <c r="C23" s="526" t="s">
        <v>275</v>
      </c>
      <c r="D23" s="525"/>
      <c r="E23" s="525"/>
      <c r="F23" s="525"/>
      <c r="G23" s="525"/>
      <c r="H23" s="525"/>
      <c r="I23" s="525"/>
      <c r="J23" s="525"/>
      <c r="K23" s="525"/>
      <c r="L23" s="525"/>
      <c r="M23" s="369"/>
    </row>
    <row r="24" spans="1:13" ht="15" customHeight="1">
      <c r="A24" s="368"/>
      <c r="B24" s="370"/>
      <c r="C24" s="569" t="s">
        <v>276</v>
      </c>
      <c r="D24" s="569"/>
      <c r="E24" s="569"/>
      <c r="F24" s="569"/>
      <c r="G24" s="569"/>
      <c r="H24" s="569"/>
      <c r="I24" s="569"/>
      <c r="J24" s="569"/>
      <c r="K24" s="569"/>
      <c r="L24" s="569"/>
      <c r="M24" s="369"/>
    </row>
    <row r="25" spans="1:13" ht="14.25">
      <c r="A25" s="368"/>
      <c r="B25" s="370"/>
      <c r="C25" s="525" t="s">
        <v>208</v>
      </c>
      <c r="D25" s="525"/>
      <c r="E25" s="525"/>
      <c r="F25" s="525"/>
      <c r="G25" s="525"/>
      <c r="H25" s="525"/>
      <c r="I25" s="525"/>
      <c r="J25" s="525"/>
      <c r="K25" s="525"/>
      <c r="L25" s="525"/>
      <c r="M25" s="369"/>
    </row>
    <row r="26" spans="1:13" ht="14.25">
      <c r="A26" s="368"/>
      <c r="B26" s="370"/>
      <c r="C26" s="526" t="s">
        <v>209</v>
      </c>
      <c r="D26" s="525"/>
      <c r="E26" s="525"/>
      <c r="F26" s="525"/>
      <c r="G26" s="525"/>
      <c r="H26" s="525"/>
      <c r="I26" s="525"/>
      <c r="J26" s="525"/>
      <c r="K26" s="525"/>
      <c r="L26" s="525"/>
      <c r="M26" s="369"/>
    </row>
    <row r="27" spans="1:13" ht="15">
      <c r="A27" s="368"/>
      <c r="B27" s="370"/>
      <c r="C27" s="526" t="s">
        <v>275</v>
      </c>
      <c r="D27" s="525"/>
      <c r="E27" s="525"/>
      <c r="F27" s="525"/>
      <c r="G27" s="525"/>
      <c r="H27" s="525"/>
      <c r="I27" s="525"/>
      <c r="J27" s="525"/>
      <c r="K27" s="525"/>
      <c r="L27" s="525"/>
      <c r="M27" s="369"/>
    </row>
    <row r="28" spans="1:13" ht="14.25">
      <c r="A28" s="368"/>
      <c r="B28" s="370"/>
      <c r="C28" s="526" t="s">
        <v>277</v>
      </c>
      <c r="D28" s="525"/>
      <c r="E28" s="525"/>
      <c r="F28" s="525"/>
      <c r="G28" s="525"/>
      <c r="H28" s="525"/>
      <c r="I28" s="525"/>
      <c r="J28" s="525"/>
      <c r="K28" s="525"/>
      <c r="L28" s="525"/>
      <c r="M28" s="369"/>
    </row>
    <row r="29" spans="1:13" ht="14.25">
      <c r="A29" s="368"/>
      <c r="B29" s="370"/>
      <c r="C29" s="525" t="s">
        <v>210</v>
      </c>
      <c r="D29" s="525"/>
      <c r="E29" s="525"/>
      <c r="F29" s="525"/>
      <c r="G29" s="525"/>
      <c r="H29" s="525"/>
      <c r="I29" s="525"/>
      <c r="J29" s="525"/>
      <c r="K29" s="525"/>
      <c r="L29" s="525"/>
      <c r="M29" s="369"/>
    </row>
    <row r="30" spans="1:13" ht="14.25">
      <c r="A30" s="368"/>
      <c r="B30" s="370"/>
      <c r="C30" s="525"/>
      <c r="D30" s="525"/>
      <c r="E30" s="525"/>
      <c r="F30" s="525"/>
      <c r="G30" s="525"/>
      <c r="H30" s="525"/>
      <c r="I30" s="525"/>
      <c r="J30" s="525"/>
      <c r="K30" s="525"/>
      <c r="L30" s="525"/>
      <c r="M30" s="369"/>
    </row>
    <row r="31" spans="1:13" ht="14.25">
      <c r="A31" s="368"/>
      <c r="B31" s="370"/>
      <c r="C31" s="525" t="s">
        <v>287</v>
      </c>
      <c r="D31" s="525"/>
      <c r="E31" s="525"/>
      <c r="F31" s="525"/>
      <c r="G31" s="525"/>
      <c r="H31" s="525"/>
      <c r="I31" s="525"/>
      <c r="J31" s="525"/>
      <c r="K31" s="525"/>
      <c r="L31" s="525"/>
      <c r="M31" s="369"/>
    </row>
    <row r="32" spans="1:13" ht="33.75" customHeight="1">
      <c r="A32" s="368"/>
      <c r="B32" s="370"/>
      <c r="C32" s="570" t="s">
        <v>288</v>
      </c>
      <c r="D32" s="571"/>
      <c r="E32" s="571"/>
      <c r="F32" s="571"/>
      <c r="G32" s="571"/>
      <c r="H32" s="571"/>
      <c r="I32" s="571"/>
      <c r="J32" s="571"/>
      <c r="K32" s="571"/>
      <c r="L32" s="571"/>
      <c r="M32" s="369"/>
    </row>
    <row r="33" spans="1:13" ht="14.25">
      <c r="A33" s="368"/>
      <c r="B33" s="370"/>
      <c r="C33" s="525"/>
      <c r="D33" s="525"/>
      <c r="E33" s="525"/>
      <c r="F33" s="525"/>
      <c r="G33" s="525"/>
      <c r="H33" s="525"/>
      <c r="I33" s="525"/>
      <c r="J33" s="525"/>
      <c r="K33" s="525"/>
      <c r="L33" s="525"/>
      <c r="M33" s="369"/>
    </row>
    <row r="34" spans="1:13" ht="14.25">
      <c r="A34" s="368"/>
      <c r="B34" s="370"/>
      <c r="C34" s="521" t="s">
        <v>278</v>
      </c>
      <c r="D34" s="521"/>
      <c r="E34" s="521"/>
      <c r="F34" s="521"/>
      <c r="G34" s="521"/>
      <c r="H34" s="523"/>
      <c r="I34" s="523"/>
      <c r="J34" s="523"/>
      <c r="K34" s="523"/>
      <c r="L34" s="523"/>
      <c r="M34" s="369"/>
    </row>
    <row r="35" spans="1:13" ht="28.5" customHeight="1">
      <c r="A35" s="368"/>
      <c r="B35" s="370"/>
      <c r="C35" s="576" t="s">
        <v>361</v>
      </c>
      <c r="D35" s="576"/>
      <c r="E35" s="576"/>
      <c r="F35" s="576"/>
      <c r="G35" s="576"/>
      <c r="H35" s="576"/>
      <c r="I35" s="576"/>
      <c r="J35" s="576"/>
      <c r="K35" s="576"/>
      <c r="L35" s="576"/>
      <c r="M35" s="369"/>
    </row>
    <row r="36" spans="1:13" ht="14.25">
      <c r="A36" s="368"/>
      <c r="B36" s="370"/>
      <c r="C36" s="527" t="s">
        <v>294</v>
      </c>
      <c r="D36" s="523"/>
      <c r="E36" s="523"/>
      <c r="F36" s="523"/>
      <c r="G36" s="523"/>
      <c r="H36" s="523"/>
      <c r="I36" s="523"/>
      <c r="J36" s="523"/>
      <c r="K36" s="523"/>
      <c r="L36" s="523"/>
      <c r="M36" s="369"/>
    </row>
    <row r="37" spans="1:13" ht="14.25">
      <c r="A37" s="368"/>
      <c r="B37" s="370"/>
      <c r="C37" s="527" t="s">
        <v>279</v>
      </c>
      <c r="D37" s="528"/>
      <c r="E37" s="528"/>
      <c r="F37" s="523"/>
      <c r="G37" s="523"/>
      <c r="H37" s="523"/>
      <c r="I37" s="523"/>
      <c r="J37" s="523"/>
      <c r="K37" s="523"/>
      <c r="L37" s="523"/>
      <c r="M37" s="369"/>
    </row>
    <row r="38" spans="1:13" ht="27" customHeight="1">
      <c r="A38" s="368"/>
      <c r="B38" s="370"/>
      <c r="C38" s="559" t="s">
        <v>345</v>
      </c>
      <c r="D38" s="559"/>
      <c r="E38" s="559"/>
      <c r="F38" s="559"/>
      <c r="G38" s="559"/>
      <c r="H38" s="559"/>
      <c r="I38" s="559"/>
      <c r="J38" s="559"/>
      <c r="K38" s="559"/>
      <c r="L38" s="559"/>
      <c r="M38" s="369"/>
    </row>
    <row r="39" spans="1:13" ht="14.25">
      <c r="A39" s="368"/>
      <c r="B39" s="370"/>
      <c r="C39" s="527" t="s">
        <v>280</v>
      </c>
      <c r="D39" s="528"/>
      <c r="E39" s="528"/>
      <c r="F39" s="523"/>
      <c r="G39" s="523"/>
      <c r="H39" s="523"/>
      <c r="I39" s="523"/>
      <c r="J39" s="523"/>
      <c r="K39" s="523"/>
      <c r="L39" s="523"/>
      <c r="M39" s="369"/>
    </row>
    <row r="40" spans="1:13" ht="14.25">
      <c r="A40" s="368"/>
      <c r="B40" s="370"/>
      <c r="C40" s="527" t="s">
        <v>362</v>
      </c>
      <c r="D40" s="528"/>
      <c r="E40" s="528"/>
      <c r="F40" s="523"/>
      <c r="G40" s="523"/>
      <c r="H40" s="523"/>
      <c r="I40" s="523"/>
      <c r="J40" s="523"/>
      <c r="K40" s="523"/>
      <c r="L40" s="523"/>
      <c r="M40" s="369"/>
    </row>
    <row r="41" spans="1:13" ht="14.25">
      <c r="A41" s="368"/>
      <c r="B41" s="370"/>
      <c r="C41" s="527" t="s">
        <v>363</v>
      </c>
      <c r="D41" s="528"/>
      <c r="E41" s="528"/>
      <c r="F41" s="523"/>
      <c r="G41" s="523"/>
      <c r="H41" s="523"/>
      <c r="I41" s="523"/>
      <c r="J41" s="523"/>
      <c r="K41" s="523"/>
      <c r="L41" s="523"/>
      <c r="M41" s="369"/>
    </row>
    <row r="42" spans="1:13" ht="14.25">
      <c r="A42" s="368"/>
      <c r="B42" s="370"/>
      <c r="C42" s="527" t="s">
        <v>289</v>
      </c>
      <c r="D42" s="528"/>
      <c r="E42" s="528"/>
      <c r="F42" s="523"/>
      <c r="G42" s="523"/>
      <c r="H42" s="523"/>
      <c r="I42" s="523"/>
      <c r="J42" s="523"/>
      <c r="K42" s="523"/>
      <c r="L42" s="523"/>
      <c r="M42" s="369"/>
    </row>
    <row r="43" spans="1:13" ht="25.5" customHeight="1">
      <c r="A43" s="368"/>
      <c r="B43" s="370"/>
      <c r="C43" s="559" t="s">
        <v>346</v>
      </c>
      <c r="D43" s="559"/>
      <c r="E43" s="559"/>
      <c r="F43" s="559"/>
      <c r="G43" s="559"/>
      <c r="H43" s="559"/>
      <c r="I43" s="559"/>
      <c r="J43" s="559"/>
      <c r="K43" s="559"/>
      <c r="L43" s="559"/>
      <c r="M43" s="369"/>
    </row>
    <row r="44" spans="1:13" ht="14.25">
      <c r="A44" s="368"/>
      <c r="B44" s="370"/>
      <c r="C44" s="523"/>
      <c r="D44" s="523"/>
      <c r="E44" s="523"/>
      <c r="F44" s="523"/>
      <c r="G44" s="523"/>
      <c r="H44" s="523"/>
      <c r="I44" s="523"/>
      <c r="J44" s="523"/>
      <c r="K44" s="523"/>
      <c r="L44" s="523"/>
      <c r="M44" s="369"/>
    </row>
    <row r="45" spans="1:13" ht="15" customHeight="1">
      <c r="A45" s="368"/>
      <c r="B45" s="370"/>
      <c r="C45" s="521" t="s">
        <v>281</v>
      </c>
      <c r="D45" s="521"/>
      <c r="E45" s="521"/>
      <c r="F45" s="521"/>
      <c r="G45" s="521"/>
      <c r="H45" s="523"/>
      <c r="I45" s="523"/>
      <c r="J45" s="523"/>
      <c r="K45" s="523"/>
      <c r="L45" s="523"/>
      <c r="M45" s="369"/>
    </row>
    <row r="46" spans="1:13" ht="14.25">
      <c r="A46" s="368"/>
      <c r="B46" s="370"/>
      <c r="C46" s="523"/>
      <c r="D46" s="523"/>
      <c r="E46" s="523"/>
      <c r="F46" s="523"/>
      <c r="G46" s="523"/>
      <c r="H46" s="523"/>
      <c r="I46" s="523"/>
      <c r="J46" s="523"/>
      <c r="K46" s="523"/>
      <c r="L46" s="523"/>
      <c r="M46" s="369"/>
    </row>
    <row r="47" spans="1:13" ht="14.25">
      <c r="A47" s="368"/>
      <c r="B47" s="370"/>
      <c r="C47" s="572" t="s">
        <v>376</v>
      </c>
      <c r="D47" s="572"/>
      <c r="E47" s="572"/>
      <c r="F47" s="572"/>
      <c r="G47" s="572"/>
      <c r="H47" s="572"/>
      <c r="I47" s="572"/>
      <c r="J47" s="572"/>
      <c r="K47" s="572"/>
      <c r="L47" s="572"/>
      <c r="M47" s="369"/>
    </row>
    <row r="48" spans="1:13" ht="15" customHeight="1">
      <c r="A48" s="368"/>
      <c r="B48" s="370"/>
      <c r="C48" s="574" t="s">
        <v>290</v>
      </c>
      <c r="D48" s="572"/>
      <c r="E48" s="572"/>
      <c r="F48" s="572"/>
      <c r="G48" s="572"/>
      <c r="H48" s="572"/>
      <c r="I48" s="572"/>
      <c r="J48" s="572"/>
      <c r="K48" s="572"/>
      <c r="L48" s="572"/>
      <c r="M48" s="369"/>
    </row>
    <row r="49" spans="1:13" ht="15" customHeight="1">
      <c r="A49" s="368"/>
      <c r="B49" s="370"/>
      <c r="C49" s="529"/>
      <c r="D49" s="529"/>
      <c r="E49" s="529"/>
      <c r="F49" s="529"/>
      <c r="G49" s="529"/>
      <c r="H49" s="529"/>
      <c r="I49" s="529"/>
      <c r="J49" s="529"/>
      <c r="K49" s="529"/>
      <c r="L49" s="529"/>
      <c r="M49" s="369"/>
    </row>
    <row r="50" spans="1:13" ht="15" customHeight="1">
      <c r="A50" s="368"/>
      <c r="B50" s="370"/>
      <c r="C50" s="572" t="s">
        <v>291</v>
      </c>
      <c r="D50" s="572"/>
      <c r="E50" s="572"/>
      <c r="F50" s="572"/>
      <c r="G50" s="572"/>
      <c r="H50" s="572"/>
      <c r="I50" s="572"/>
      <c r="J50" s="572"/>
      <c r="K50" s="572"/>
      <c r="L50" s="572"/>
      <c r="M50" s="369"/>
    </row>
    <row r="51" spans="1:13" ht="15" customHeight="1">
      <c r="A51" s="368"/>
      <c r="B51" s="370"/>
      <c r="C51" s="572" t="s">
        <v>282</v>
      </c>
      <c r="D51" s="572"/>
      <c r="E51" s="572"/>
      <c r="F51" s="572"/>
      <c r="G51" s="572"/>
      <c r="H51" s="572"/>
      <c r="I51" s="572"/>
      <c r="J51" s="572"/>
      <c r="K51" s="572"/>
      <c r="L51" s="572"/>
      <c r="M51" s="369"/>
    </row>
    <row r="52" spans="1:13" ht="14.25">
      <c r="A52" s="368"/>
      <c r="B52" s="370"/>
      <c r="C52" s="572"/>
      <c r="D52" s="572"/>
      <c r="E52" s="572"/>
      <c r="F52" s="572"/>
      <c r="G52" s="572"/>
      <c r="H52" s="572"/>
      <c r="I52" s="572"/>
      <c r="J52" s="572"/>
      <c r="K52" s="572"/>
      <c r="L52" s="572"/>
      <c r="M52" s="369"/>
    </row>
    <row r="53" spans="1:13" ht="14.25" hidden="1">
      <c r="A53" s="368"/>
      <c r="B53" s="370"/>
      <c r="C53" s="377"/>
      <c r="D53" s="377"/>
      <c r="E53" s="377"/>
      <c r="F53" s="377"/>
      <c r="G53" s="377"/>
      <c r="H53" s="377"/>
      <c r="I53" s="377"/>
      <c r="J53" s="377"/>
      <c r="K53" s="377"/>
      <c r="L53" s="377"/>
      <c r="M53" s="369"/>
    </row>
    <row r="54" spans="1:13" ht="15.75" customHeight="1" thickBot="1">
      <c r="A54" s="371"/>
      <c r="B54" s="372"/>
      <c r="C54" s="372"/>
      <c r="D54" s="372"/>
      <c r="E54" s="372"/>
      <c r="F54" s="372"/>
      <c r="G54" s="372"/>
      <c r="H54" s="372"/>
      <c r="I54" s="372"/>
      <c r="J54" s="372"/>
      <c r="K54" s="372"/>
      <c r="L54" s="372"/>
      <c r="M54" s="373"/>
    </row>
    <row r="56" ht="15" thickBot="1"/>
    <row r="57" spans="1:13" ht="14.25">
      <c r="A57" s="365"/>
      <c r="B57" s="366"/>
      <c r="C57" s="366"/>
      <c r="D57" s="366"/>
      <c r="E57" s="366"/>
      <c r="F57" s="366"/>
      <c r="G57" s="366"/>
      <c r="H57" s="366"/>
      <c r="I57" s="366"/>
      <c r="J57" s="366"/>
      <c r="K57" s="366"/>
      <c r="L57" s="366"/>
      <c r="M57" s="367"/>
    </row>
    <row r="58" spans="1:13" ht="31.5" customHeight="1">
      <c r="A58" s="368"/>
      <c r="B58" s="567" t="s">
        <v>215</v>
      </c>
      <c r="C58" s="567"/>
      <c r="D58" s="567"/>
      <c r="E58" s="567"/>
      <c r="F58" s="567"/>
      <c r="G58" s="567"/>
      <c r="H58" s="567"/>
      <c r="I58" s="567"/>
      <c r="J58" s="567"/>
      <c r="K58" s="567"/>
      <c r="L58" s="567"/>
      <c r="M58" s="369"/>
    </row>
    <row r="59" spans="1:13" ht="14.25">
      <c r="A59" s="368"/>
      <c r="B59" s="370"/>
      <c r="C59" s="370"/>
      <c r="D59" s="370"/>
      <c r="E59" s="370"/>
      <c r="F59" s="370"/>
      <c r="G59" s="370"/>
      <c r="H59" s="370"/>
      <c r="I59" s="370"/>
      <c r="J59" s="370"/>
      <c r="K59" s="370"/>
      <c r="L59" s="370"/>
      <c r="M59" s="369"/>
    </row>
    <row r="60" spans="1:13" ht="14.25">
      <c r="A60" s="368"/>
      <c r="B60" s="475">
        <v>1</v>
      </c>
      <c r="C60" s="563" t="s">
        <v>216</v>
      </c>
      <c r="D60" s="563"/>
      <c r="E60" s="563"/>
      <c r="F60" s="563"/>
      <c r="G60" s="563"/>
      <c r="H60" s="563"/>
      <c r="I60" s="377"/>
      <c r="J60" s="377"/>
      <c r="K60" s="377"/>
      <c r="L60" s="377"/>
      <c r="M60" s="369"/>
    </row>
    <row r="61" spans="1:13" ht="25.5" customHeight="1">
      <c r="A61" s="368"/>
      <c r="B61" s="476"/>
      <c r="C61" s="565" t="s">
        <v>295</v>
      </c>
      <c r="D61" s="565"/>
      <c r="E61" s="565"/>
      <c r="F61" s="565"/>
      <c r="G61" s="565"/>
      <c r="H61" s="565"/>
      <c r="I61" s="565"/>
      <c r="J61" s="565"/>
      <c r="K61" s="565"/>
      <c r="L61" s="565"/>
      <c r="M61" s="369"/>
    </row>
    <row r="62" spans="1:13" ht="14.25">
      <c r="A62" s="368"/>
      <c r="B62" s="476"/>
      <c r="C62" s="375"/>
      <c r="D62" s="377"/>
      <c r="E62" s="377"/>
      <c r="F62" s="377"/>
      <c r="G62" s="377"/>
      <c r="H62" s="377"/>
      <c r="I62" s="377"/>
      <c r="J62" s="377"/>
      <c r="K62" s="377"/>
      <c r="L62" s="377"/>
      <c r="M62" s="369"/>
    </row>
    <row r="63" spans="1:13" ht="14.25">
      <c r="A63" s="368"/>
      <c r="B63" s="475">
        <v>2</v>
      </c>
      <c r="C63" s="563" t="s">
        <v>217</v>
      </c>
      <c r="D63" s="563"/>
      <c r="E63" s="563"/>
      <c r="F63" s="563"/>
      <c r="G63" s="563"/>
      <c r="H63" s="563"/>
      <c r="I63" s="377"/>
      <c r="J63" s="377"/>
      <c r="K63" s="377"/>
      <c r="L63" s="377"/>
      <c r="M63" s="369"/>
    </row>
    <row r="64" spans="1:13" ht="15" customHeight="1">
      <c r="A64" s="368"/>
      <c r="B64" s="476"/>
      <c r="C64" s="565" t="s">
        <v>229</v>
      </c>
      <c r="D64" s="565"/>
      <c r="E64" s="565"/>
      <c r="F64" s="565"/>
      <c r="G64" s="565"/>
      <c r="H64" s="565"/>
      <c r="I64" s="565"/>
      <c r="J64" s="565"/>
      <c r="K64" s="565"/>
      <c r="L64" s="565"/>
      <c r="M64" s="369"/>
    </row>
    <row r="65" spans="1:13" ht="14.25">
      <c r="A65" s="368"/>
      <c r="B65" s="476"/>
      <c r="C65" s="377"/>
      <c r="D65" s="377"/>
      <c r="E65" s="377"/>
      <c r="F65" s="377"/>
      <c r="G65" s="377"/>
      <c r="H65" s="377"/>
      <c r="I65" s="377"/>
      <c r="J65" s="377"/>
      <c r="K65" s="377"/>
      <c r="L65" s="377"/>
      <c r="M65" s="369"/>
    </row>
    <row r="66" spans="1:13" ht="14.25">
      <c r="A66" s="368"/>
      <c r="B66" s="475">
        <v>3</v>
      </c>
      <c r="C66" s="563" t="s">
        <v>218</v>
      </c>
      <c r="D66" s="563"/>
      <c r="E66" s="563"/>
      <c r="F66" s="563"/>
      <c r="G66" s="563"/>
      <c r="H66" s="563"/>
      <c r="I66" s="377"/>
      <c r="J66" s="377"/>
      <c r="K66" s="377"/>
      <c r="L66" s="377"/>
      <c r="M66" s="369"/>
    </row>
    <row r="67" spans="1:13" ht="21.75" customHeight="1">
      <c r="A67" s="368"/>
      <c r="B67" s="476"/>
      <c r="C67" s="377"/>
      <c r="D67" s="476" t="s">
        <v>219</v>
      </c>
      <c r="E67" s="377"/>
      <c r="F67" s="377"/>
      <c r="G67" s="377"/>
      <c r="H67" s="377"/>
      <c r="I67" s="377"/>
      <c r="J67" s="377"/>
      <c r="K67" s="377"/>
      <c r="L67" s="377"/>
      <c r="M67" s="369"/>
    </row>
    <row r="68" spans="1:13" ht="21.75" customHeight="1">
      <c r="A68" s="368"/>
      <c r="B68" s="476"/>
      <c r="C68" s="377"/>
      <c r="D68" s="476" t="s">
        <v>328</v>
      </c>
      <c r="E68" s="377"/>
      <c r="F68" s="377"/>
      <c r="G68" s="377"/>
      <c r="H68" s="377"/>
      <c r="I68" s="377"/>
      <c r="J68" s="377"/>
      <c r="K68" s="377"/>
      <c r="L68" s="377"/>
      <c r="M68" s="369"/>
    </row>
    <row r="69" spans="1:13" ht="20.25" customHeight="1">
      <c r="A69" s="368"/>
      <c r="B69" s="476"/>
      <c r="C69" s="377"/>
      <c r="D69" s="573" t="s">
        <v>230</v>
      </c>
      <c r="E69" s="573"/>
      <c r="F69" s="573"/>
      <c r="G69" s="573"/>
      <c r="H69" s="573"/>
      <c r="I69" s="573"/>
      <c r="J69" s="573"/>
      <c r="K69" s="573"/>
      <c r="L69" s="573"/>
      <c r="M69" s="369"/>
    </row>
    <row r="70" spans="1:13" ht="14.25">
      <c r="A70" s="368"/>
      <c r="B70" s="476"/>
      <c r="C70" s="377"/>
      <c r="D70" s="377"/>
      <c r="E70" s="377"/>
      <c r="F70" s="377"/>
      <c r="G70" s="377"/>
      <c r="H70" s="377"/>
      <c r="I70" s="377"/>
      <c r="J70" s="377"/>
      <c r="K70" s="377"/>
      <c r="L70" s="377"/>
      <c r="M70" s="369"/>
    </row>
    <row r="71" spans="1:13" ht="14.25">
      <c r="A71" s="368"/>
      <c r="B71" s="475">
        <v>4</v>
      </c>
      <c r="C71" s="563" t="s">
        <v>220</v>
      </c>
      <c r="D71" s="563"/>
      <c r="E71" s="563"/>
      <c r="F71" s="563"/>
      <c r="G71" s="563"/>
      <c r="H71" s="563"/>
      <c r="I71" s="377"/>
      <c r="J71" s="377"/>
      <c r="K71" s="377"/>
      <c r="L71" s="377"/>
      <c r="M71" s="369"/>
    </row>
    <row r="72" spans="1:13" ht="14.25">
      <c r="A72" s="368"/>
      <c r="B72" s="476"/>
      <c r="C72" s="375" t="s">
        <v>221</v>
      </c>
      <c r="D72" s="377"/>
      <c r="E72" s="377"/>
      <c r="F72" s="377"/>
      <c r="G72" s="377"/>
      <c r="H72" s="377"/>
      <c r="I72" s="377"/>
      <c r="J72" s="377"/>
      <c r="K72" s="377"/>
      <c r="L72" s="377"/>
      <c r="M72" s="369"/>
    </row>
    <row r="73" spans="1:13" ht="14.25">
      <c r="A73" s="368"/>
      <c r="B73" s="476"/>
      <c r="C73" s="377" t="s">
        <v>231</v>
      </c>
      <c r="D73" s="377"/>
      <c r="E73" s="377"/>
      <c r="F73" s="377"/>
      <c r="G73" s="377"/>
      <c r="H73" s="377"/>
      <c r="I73" s="377"/>
      <c r="J73" s="377"/>
      <c r="K73" s="377"/>
      <c r="L73" s="377"/>
      <c r="M73" s="369"/>
    </row>
    <row r="74" spans="1:13" ht="14.25">
      <c r="A74" s="368"/>
      <c r="B74" s="476"/>
      <c r="C74" s="377" t="s">
        <v>250</v>
      </c>
      <c r="D74" s="377"/>
      <c r="E74" s="377"/>
      <c r="F74" s="377"/>
      <c r="G74" s="377"/>
      <c r="H74" s="377"/>
      <c r="I74" s="377"/>
      <c r="J74" s="377"/>
      <c r="K74" s="377"/>
      <c r="L74" s="377"/>
      <c r="M74" s="369"/>
    </row>
    <row r="75" spans="1:13" ht="14.25">
      <c r="A75" s="368"/>
      <c r="B75" s="370"/>
      <c r="C75" s="370"/>
      <c r="D75" s="370"/>
      <c r="E75" s="370"/>
      <c r="F75" s="370"/>
      <c r="G75" s="370"/>
      <c r="H75" s="370"/>
      <c r="I75" s="370"/>
      <c r="J75" s="370"/>
      <c r="K75" s="370"/>
      <c r="L75" s="370"/>
      <c r="M75" s="369"/>
    </row>
    <row r="76" spans="1:13" ht="14.25">
      <c r="A76" s="368"/>
      <c r="B76" s="475">
        <v>5</v>
      </c>
      <c r="C76" s="563" t="s">
        <v>248</v>
      </c>
      <c r="D76" s="563"/>
      <c r="E76" s="563"/>
      <c r="F76" s="563"/>
      <c r="G76" s="563"/>
      <c r="H76" s="563"/>
      <c r="I76" s="370"/>
      <c r="J76" s="370"/>
      <c r="K76" s="370"/>
      <c r="L76" s="370"/>
      <c r="M76" s="369"/>
    </row>
    <row r="77" spans="1:13" ht="42" customHeight="1">
      <c r="A77" s="368"/>
      <c r="B77" s="370"/>
      <c r="C77" s="565" t="s">
        <v>377</v>
      </c>
      <c r="D77" s="565"/>
      <c r="E77" s="565"/>
      <c r="F77" s="565"/>
      <c r="G77" s="565"/>
      <c r="H77" s="565"/>
      <c r="I77" s="565"/>
      <c r="J77" s="565"/>
      <c r="K77" s="565"/>
      <c r="L77" s="565"/>
      <c r="M77" s="369"/>
    </row>
    <row r="78" spans="1:13" ht="14.25">
      <c r="A78" s="368"/>
      <c r="B78" s="370"/>
      <c r="C78" s="370"/>
      <c r="D78" s="370"/>
      <c r="E78" s="370"/>
      <c r="F78" s="370"/>
      <c r="G78" s="370"/>
      <c r="H78" s="370"/>
      <c r="I78" s="370"/>
      <c r="J78" s="370"/>
      <c r="K78" s="370"/>
      <c r="L78" s="370"/>
      <c r="M78" s="369"/>
    </row>
    <row r="79" spans="1:13" ht="14.25">
      <c r="A79" s="368"/>
      <c r="B79" s="475">
        <v>6</v>
      </c>
      <c r="C79" s="563" t="s">
        <v>237</v>
      </c>
      <c r="D79" s="563"/>
      <c r="E79" s="563"/>
      <c r="F79" s="563"/>
      <c r="G79" s="563"/>
      <c r="H79" s="563"/>
      <c r="I79" s="377"/>
      <c r="J79" s="377"/>
      <c r="K79" s="377"/>
      <c r="L79" s="377"/>
      <c r="M79" s="369"/>
    </row>
    <row r="80" spans="1:13" ht="14.25">
      <c r="A80" s="368"/>
      <c r="B80" s="476"/>
      <c r="C80" s="377" t="s">
        <v>293</v>
      </c>
      <c r="D80" s="377"/>
      <c r="E80" s="377"/>
      <c r="F80" s="377"/>
      <c r="G80" s="377"/>
      <c r="H80" s="377"/>
      <c r="I80" s="377"/>
      <c r="J80" s="377"/>
      <c r="K80" s="377"/>
      <c r="L80" s="377"/>
      <c r="M80" s="369"/>
    </row>
    <row r="81" spans="1:13" ht="14.25">
      <c r="A81" s="368"/>
      <c r="B81" s="476"/>
      <c r="C81" s="377"/>
      <c r="D81" s="377"/>
      <c r="E81" s="377"/>
      <c r="F81" s="377"/>
      <c r="G81" s="377"/>
      <c r="H81" s="377"/>
      <c r="I81" s="377"/>
      <c r="J81" s="377"/>
      <c r="K81" s="377"/>
      <c r="L81" s="377"/>
      <c r="M81" s="369"/>
    </row>
    <row r="82" spans="1:13" ht="14.25">
      <c r="A82" s="368"/>
      <c r="B82" s="475">
        <v>7</v>
      </c>
      <c r="C82" s="563" t="s">
        <v>222</v>
      </c>
      <c r="D82" s="563"/>
      <c r="E82" s="563"/>
      <c r="F82" s="563"/>
      <c r="G82" s="563"/>
      <c r="H82" s="563"/>
      <c r="I82" s="377"/>
      <c r="J82" s="377"/>
      <c r="K82" s="377"/>
      <c r="L82" s="377"/>
      <c r="M82" s="369"/>
    </row>
    <row r="83" spans="1:13" ht="14.25">
      <c r="A83" s="368"/>
      <c r="B83" s="476"/>
      <c r="C83" s="375" t="s">
        <v>296</v>
      </c>
      <c r="D83" s="377"/>
      <c r="E83" s="377"/>
      <c r="F83" s="377"/>
      <c r="G83" s="377"/>
      <c r="H83" s="377"/>
      <c r="I83" s="377"/>
      <c r="J83" s="377"/>
      <c r="K83" s="377"/>
      <c r="L83" s="377"/>
      <c r="M83" s="369"/>
    </row>
    <row r="84" spans="1:13" ht="25.5" customHeight="1">
      <c r="A84" s="368"/>
      <c r="B84" s="476"/>
      <c r="C84" s="565" t="s">
        <v>347</v>
      </c>
      <c r="D84" s="565"/>
      <c r="E84" s="565"/>
      <c r="F84" s="565"/>
      <c r="G84" s="565"/>
      <c r="H84" s="565"/>
      <c r="I84" s="565"/>
      <c r="J84" s="565"/>
      <c r="K84" s="565"/>
      <c r="L84" s="565"/>
      <c r="M84" s="369"/>
    </row>
    <row r="85" spans="1:13" ht="14.25">
      <c r="A85" s="368"/>
      <c r="B85" s="476"/>
      <c r="C85" s="377"/>
      <c r="D85" s="377"/>
      <c r="E85" s="377"/>
      <c r="F85" s="377"/>
      <c r="G85" s="377"/>
      <c r="H85" s="377"/>
      <c r="I85" s="377"/>
      <c r="J85" s="377"/>
      <c r="K85" s="377"/>
      <c r="L85" s="377"/>
      <c r="M85" s="369"/>
    </row>
    <row r="86" spans="1:13" ht="14.25">
      <c r="A86" s="368"/>
      <c r="B86" s="475">
        <v>8</v>
      </c>
      <c r="C86" s="563" t="s">
        <v>384</v>
      </c>
      <c r="D86" s="563"/>
      <c r="E86" s="563"/>
      <c r="F86" s="563"/>
      <c r="G86" s="563"/>
      <c r="H86" s="563"/>
      <c r="I86" s="377"/>
      <c r="J86" s="377"/>
      <c r="K86" s="377"/>
      <c r="L86" s="377"/>
      <c r="M86" s="369"/>
    </row>
    <row r="87" spans="1:13" ht="43.5" customHeight="1">
      <c r="A87" s="368"/>
      <c r="B87" s="476"/>
      <c r="C87" s="564" t="s">
        <v>385</v>
      </c>
      <c r="D87" s="564"/>
      <c r="E87" s="564"/>
      <c r="F87" s="564"/>
      <c r="G87" s="564"/>
      <c r="H87" s="564"/>
      <c r="I87" s="564"/>
      <c r="J87" s="564"/>
      <c r="K87" s="564"/>
      <c r="L87" s="564"/>
      <c r="M87" s="369"/>
    </row>
    <row r="88" spans="1:13" ht="15.75" customHeight="1" hidden="1">
      <c r="A88" s="368"/>
      <c r="B88" s="476"/>
      <c r="C88" s="564"/>
      <c r="D88" s="564"/>
      <c r="E88" s="564"/>
      <c r="F88" s="564"/>
      <c r="G88" s="564"/>
      <c r="H88" s="564"/>
      <c r="I88" s="564"/>
      <c r="J88" s="564"/>
      <c r="K88" s="564"/>
      <c r="L88" s="564"/>
      <c r="M88" s="369"/>
    </row>
    <row r="89" spans="1:13" ht="14.25">
      <c r="A89" s="368"/>
      <c r="B89" s="370"/>
      <c r="C89" s="370"/>
      <c r="D89" s="370"/>
      <c r="E89" s="370"/>
      <c r="F89" s="370"/>
      <c r="G89" s="370"/>
      <c r="H89" s="370"/>
      <c r="I89" s="370"/>
      <c r="J89" s="370"/>
      <c r="K89" s="370"/>
      <c r="L89" s="370"/>
      <c r="M89" s="369"/>
    </row>
    <row r="90" spans="1:13" ht="15" customHeight="1">
      <c r="A90" s="368"/>
      <c r="B90" s="475">
        <v>9</v>
      </c>
      <c r="C90" s="393" t="s">
        <v>223</v>
      </c>
      <c r="D90" s="394"/>
      <c r="E90" s="394"/>
      <c r="F90" s="394"/>
      <c r="G90" s="394"/>
      <c r="H90" s="395"/>
      <c r="I90" s="395"/>
      <c r="J90" s="395"/>
      <c r="K90" s="395"/>
      <c r="L90" s="395"/>
      <c r="M90" s="369"/>
    </row>
    <row r="91" spans="1:13" ht="66" customHeight="1">
      <c r="A91" s="368"/>
      <c r="B91" s="370"/>
      <c r="C91" s="562" t="s">
        <v>382</v>
      </c>
      <c r="D91" s="562"/>
      <c r="E91" s="562"/>
      <c r="F91" s="562"/>
      <c r="G91" s="562"/>
      <c r="H91" s="562"/>
      <c r="I91" s="562"/>
      <c r="J91" s="562"/>
      <c r="K91" s="562"/>
      <c r="L91" s="562"/>
      <c r="M91" s="369"/>
    </row>
    <row r="92" spans="1:13" ht="15" customHeight="1">
      <c r="A92" s="368"/>
      <c r="B92" s="370"/>
      <c r="C92" s="395"/>
      <c r="D92" s="395"/>
      <c r="E92" s="395"/>
      <c r="F92" s="395"/>
      <c r="G92" s="395"/>
      <c r="H92" s="395"/>
      <c r="I92" s="395"/>
      <c r="J92" s="395"/>
      <c r="K92" s="395"/>
      <c r="L92" s="395"/>
      <c r="M92" s="369"/>
    </row>
    <row r="93" spans="1:13" ht="15" customHeight="1">
      <c r="A93" s="368"/>
      <c r="B93" s="475">
        <v>10</v>
      </c>
      <c r="C93" s="393" t="s">
        <v>224</v>
      </c>
      <c r="D93" s="394"/>
      <c r="E93" s="394"/>
      <c r="F93" s="394"/>
      <c r="G93" s="394"/>
      <c r="H93" s="395"/>
      <c r="I93" s="395"/>
      <c r="J93" s="395"/>
      <c r="K93" s="395"/>
      <c r="L93" s="395"/>
      <c r="M93" s="369"/>
    </row>
    <row r="94" spans="1:13" ht="68.25" customHeight="1">
      <c r="A94" s="368"/>
      <c r="B94" s="370"/>
      <c r="C94" s="562" t="s">
        <v>383</v>
      </c>
      <c r="D94" s="562"/>
      <c r="E94" s="562"/>
      <c r="F94" s="562"/>
      <c r="G94" s="562"/>
      <c r="H94" s="562"/>
      <c r="I94" s="562"/>
      <c r="J94" s="562"/>
      <c r="K94" s="562"/>
      <c r="L94" s="562"/>
      <c r="M94" s="369"/>
    </row>
    <row r="95" spans="1:13" ht="15" customHeight="1">
      <c r="A95" s="368"/>
      <c r="B95" s="370"/>
      <c r="C95" s="395"/>
      <c r="D95" s="395"/>
      <c r="E95" s="395"/>
      <c r="F95" s="395"/>
      <c r="G95" s="395"/>
      <c r="H95" s="395"/>
      <c r="I95" s="395"/>
      <c r="J95" s="395"/>
      <c r="K95" s="395"/>
      <c r="L95" s="395"/>
      <c r="M95" s="369"/>
    </row>
    <row r="96" spans="1:13" ht="15" customHeight="1">
      <c r="A96" s="368"/>
      <c r="B96" s="475">
        <v>11</v>
      </c>
      <c r="C96" s="393" t="s">
        <v>225</v>
      </c>
      <c r="D96" s="394"/>
      <c r="E96" s="394"/>
      <c r="F96" s="394"/>
      <c r="G96" s="394"/>
      <c r="H96" s="395"/>
      <c r="I96" s="395"/>
      <c r="J96" s="395"/>
      <c r="K96" s="395"/>
      <c r="L96" s="395"/>
      <c r="M96" s="369"/>
    </row>
    <row r="97" spans="1:13" ht="15" customHeight="1">
      <c r="A97" s="368"/>
      <c r="B97" s="370"/>
      <c r="C97" s="395" t="s">
        <v>348</v>
      </c>
      <c r="D97" s="395"/>
      <c r="E97" s="395"/>
      <c r="F97" s="395"/>
      <c r="G97" s="395"/>
      <c r="H97" s="395"/>
      <c r="I97" s="395"/>
      <c r="J97" s="395"/>
      <c r="K97" s="395"/>
      <c r="L97" s="395"/>
      <c r="M97" s="369"/>
    </row>
    <row r="98" spans="1:13" ht="15" customHeight="1">
      <c r="A98" s="368"/>
      <c r="B98" s="370"/>
      <c r="C98" s="395"/>
      <c r="D98" s="395"/>
      <c r="E98" s="395"/>
      <c r="F98" s="395"/>
      <c r="G98" s="395"/>
      <c r="H98" s="395"/>
      <c r="I98" s="395"/>
      <c r="J98" s="395"/>
      <c r="K98" s="395"/>
      <c r="L98" s="395"/>
      <c r="M98" s="369"/>
    </row>
    <row r="99" spans="1:13" ht="15" customHeight="1">
      <c r="A99" s="368"/>
      <c r="B99" s="475">
        <v>12</v>
      </c>
      <c r="C99" s="393" t="s">
        <v>226</v>
      </c>
      <c r="D99" s="394"/>
      <c r="E99" s="394"/>
      <c r="F99" s="394"/>
      <c r="G99" s="394"/>
      <c r="H99" s="395"/>
      <c r="I99" s="395"/>
      <c r="J99" s="395"/>
      <c r="K99" s="395"/>
      <c r="L99" s="395"/>
      <c r="M99" s="369"/>
    </row>
    <row r="100" spans="1:13" ht="108.75" customHeight="1">
      <c r="A100" s="368"/>
      <c r="B100" s="370"/>
      <c r="C100" s="566" t="s">
        <v>388</v>
      </c>
      <c r="D100" s="562"/>
      <c r="E100" s="562"/>
      <c r="F100" s="562"/>
      <c r="G100" s="562"/>
      <c r="H100" s="562"/>
      <c r="I100" s="562"/>
      <c r="J100" s="562"/>
      <c r="K100" s="562"/>
      <c r="L100" s="562"/>
      <c r="M100" s="369"/>
    </row>
    <row r="101" spans="1:13" ht="15" customHeight="1">
      <c r="A101" s="368"/>
      <c r="B101" s="370"/>
      <c r="C101" s="395"/>
      <c r="D101" s="395"/>
      <c r="E101" s="395"/>
      <c r="F101" s="395"/>
      <c r="G101" s="395"/>
      <c r="H101" s="395"/>
      <c r="I101" s="395"/>
      <c r="J101" s="395"/>
      <c r="K101" s="395"/>
      <c r="L101" s="395"/>
      <c r="M101" s="369"/>
    </row>
    <row r="102" spans="1:13" ht="15" customHeight="1">
      <c r="A102" s="368"/>
      <c r="B102" s="475">
        <v>13</v>
      </c>
      <c r="C102" s="393" t="s">
        <v>227</v>
      </c>
      <c r="D102" s="394"/>
      <c r="E102" s="394"/>
      <c r="F102" s="394"/>
      <c r="G102" s="394"/>
      <c r="H102" s="395"/>
      <c r="I102" s="395"/>
      <c r="J102" s="395"/>
      <c r="K102" s="395"/>
      <c r="L102" s="395"/>
      <c r="M102" s="369"/>
    </row>
    <row r="103" spans="1:13" ht="27" customHeight="1">
      <c r="A103" s="368"/>
      <c r="B103" s="370"/>
      <c r="C103" s="562" t="s">
        <v>349</v>
      </c>
      <c r="D103" s="562"/>
      <c r="E103" s="562"/>
      <c r="F103" s="562"/>
      <c r="G103" s="562"/>
      <c r="H103" s="562"/>
      <c r="I103" s="562"/>
      <c r="J103" s="562"/>
      <c r="K103" s="562"/>
      <c r="L103" s="562"/>
      <c r="M103" s="369"/>
    </row>
    <row r="104" spans="1:13" ht="15" customHeight="1">
      <c r="A104" s="368"/>
      <c r="B104" s="370"/>
      <c r="C104" s="470"/>
      <c r="D104" s="470"/>
      <c r="E104" s="470"/>
      <c r="F104" s="470"/>
      <c r="G104" s="470"/>
      <c r="H104" s="470"/>
      <c r="I104" s="470"/>
      <c r="J104" s="470"/>
      <c r="K104" s="470"/>
      <c r="L104" s="470"/>
      <c r="M104" s="369"/>
    </row>
    <row r="105" spans="1:13" ht="15" customHeight="1">
      <c r="A105" s="368"/>
      <c r="B105" s="475">
        <v>14</v>
      </c>
      <c r="C105" s="393" t="s">
        <v>228</v>
      </c>
      <c r="D105" s="394"/>
      <c r="E105" s="394"/>
      <c r="F105" s="394"/>
      <c r="G105" s="394"/>
      <c r="H105" s="395"/>
      <c r="I105" s="395"/>
      <c r="J105" s="395"/>
      <c r="K105" s="395"/>
      <c r="L105" s="395"/>
      <c r="M105" s="369"/>
    </row>
    <row r="106" spans="1:13" ht="39.75" customHeight="1">
      <c r="A106" s="368"/>
      <c r="B106" s="370"/>
      <c r="C106" s="562" t="s">
        <v>332</v>
      </c>
      <c r="D106" s="562"/>
      <c r="E106" s="562"/>
      <c r="F106" s="562"/>
      <c r="G106" s="562"/>
      <c r="H106" s="562"/>
      <c r="I106" s="562"/>
      <c r="J106" s="562"/>
      <c r="K106" s="562"/>
      <c r="L106" s="562"/>
      <c r="M106" s="369"/>
    </row>
    <row r="107" spans="1:13" ht="15" customHeight="1">
      <c r="A107" s="368"/>
      <c r="B107" s="370"/>
      <c r="C107" s="470"/>
      <c r="D107" s="470"/>
      <c r="E107" s="470"/>
      <c r="F107" s="470"/>
      <c r="G107" s="470"/>
      <c r="H107" s="470"/>
      <c r="I107" s="470"/>
      <c r="J107" s="470"/>
      <c r="K107" s="470"/>
      <c r="L107" s="470"/>
      <c r="M107" s="369"/>
    </row>
    <row r="108" spans="1:13" ht="15" customHeight="1">
      <c r="A108" s="368"/>
      <c r="B108" s="475">
        <v>15</v>
      </c>
      <c r="C108" s="393" t="s">
        <v>249</v>
      </c>
      <c r="D108" s="394"/>
      <c r="E108" s="394"/>
      <c r="F108" s="394"/>
      <c r="G108" s="394"/>
      <c r="H108" s="395"/>
      <c r="I108" s="395"/>
      <c r="J108" s="395"/>
      <c r="K108" s="395"/>
      <c r="L108" s="395"/>
      <c r="M108" s="369"/>
    </row>
    <row r="109" spans="1:13" ht="15" customHeight="1">
      <c r="A109" s="368"/>
      <c r="B109" s="370"/>
      <c r="C109" s="562" t="s">
        <v>297</v>
      </c>
      <c r="D109" s="562"/>
      <c r="E109" s="562"/>
      <c r="F109" s="562"/>
      <c r="G109" s="562"/>
      <c r="H109" s="562"/>
      <c r="I109" s="562"/>
      <c r="J109" s="562"/>
      <c r="K109" s="562"/>
      <c r="L109" s="562"/>
      <c r="M109" s="369"/>
    </row>
    <row r="110" spans="1:13" ht="15" customHeight="1">
      <c r="A110" s="368"/>
      <c r="B110" s="370"/>
      <c r="C110" s="510"/>
      <c r="D110" s="510"/>
      <c r="E110" s="510"/>
      <c r="F110" s="510"/>
      <c r="G110" s="510"/>
      <c r="H110" s="510"/>
      <c r="I110" s="510"/>
      <c r="J110" s="510"/>
      <c r="K110" s="510"/>
      <c r="L110" s="510"/>
      <c r="M110" s="369"/>
    </row>
    <row r="111" spans="1:13" ht="15" customHeight="1">
      <c r="A111" s="368"/>
      <c r="B111" s="475">
        <v>16</v>
      </c>
      <c r="C111" s="556" t="s">
        <v>266</v>
      </c>
      <c r="D111" s="556"/>
      <c r="E111" s="556"/>
      <c r="F111" s="556"/>
      <c r="G111" s="556"/>
      <c r="H111" s="395"/>
      <c r="I111" s="395"/>
      <c r="J111" s="395"/>
      <c r="K111" s="395"/>
      <c r="L111" s="395"/>
      <c r="M111" s="369"/>
    </row>
    <row r="112" spans="1:13" ht="25.5" customHeight="1">
      <c r="A112" s="368"/>
      <c r="B112" s="370"/>
      <c r="C112" s="562" t="s">
        <v>350</v>
      </c>
      <c r="D112" s="562"/>
      <c r="E112" s="562"/>
      <c r="F112" s="562"/>
      <c r="G112" s="562"/>
      <c r="H112" s="562"/>
      <c r="I112" s="562"/>
      <c r="J112" s="562"/>
      <c r="K112" s="562"/>
      <c r="L112" s="562"/>
      <c r="M112" s="369"/>
    </row>
    <row r="113" spans="1:13" ht="15" customHeight="1">
      <c r="A113" s="368"/>
      <c r="B113" s="370"/>
      <c r="C113" s="511"/>
      <c r="D113" s="511"/>
      <c r="E113" s="511"/>
      <c r="F113" s="511"/>
      <c r="G113" s="511"/>
      <c r="H113" s="511"/>
      <c r="I113" s="511"/>
      <c r="J113" s="511"/>
      <c r="K113" s="511"/>
      <c r="L113" s="511"/>
      <c r="M113" s="369"/>
    </row>
    <row r="114" spans="1:13" ht="15" customHeight="1">
      <c r="A114" s="368"/>
      <c r="B114" s="475">
        <v>17</v>
      </c>
      <c r="C114" s="556" t="s">
        <v>267</v>
      </c>
      <c r="D114" s="556"/>
      <c r="E114" s="556"/>
      <c r="F114" s="556"/>
      <c r="G114" s="556"/>
      <c r="H114" s="395"/>
      <c r="I114" s="395"/>
      <c r="J114" s="395"/>
      <c r="K114" s="395"/>
      <c r="L114" s="395"/>
      <c r="M114" s="369"/>
    </row>
    <row r="115" spans="1:13" ht="124.5" customHeight="1">
      <c r="A115" s="368"/>
      <c r="B115" s="370"/>
      <c r="C115" s="562" t="s">
        <v>351</v>
      </c>
      <c r="D115" s="562"/>
      <c r="E115" s="562"/>
      <c r="F115" s="562"/>
      <c r="G115" s="562"/>
      <c r="H115" s="562"/>
      <c r="I115" s="562"/>
      <c r="J115" s="562"/>
      <c r="K115" s="562"/>
      <c r="L115" s="562"/>
      <c r="M115" s="369"/>
    </row>
    <row r="116" spans="1:13" ht="15" customHeight="1">
      <c r="A116" s="368"/>
      <c r="B116" s="370"/>
      <c r="C116" s="520"/>
      <c r="D116" s="520"/>
      <c r="E116" s="520"/>
      <c r="F116" s="520"/>
      <c r="G116" s="520"/>
      <c r="H116" s="520"/>
      <c r="I116" s="520"/>
      <c r="J116" s="520"/>
      <c r="K116" s="520"/>
      <c r="L116" s="520"/>
      <c r="M116" s="369"/>
    </row>
    <row r="117" spans="1:13" ht="15" customHeight="1">
      <c r="A117" s="368"/>
      <c r="B117" s="475">
        <v>18</v>
      </c>
      <c r="C117" s="556" t="s">
        <v>270</v>
      </c>
      <c r="D117" s="556"/>
      <c r="E117" s="556"/>
      <c r="F117" s="556"/>
      <c r="G117" s="556"/>
      <c r="H117" s="395"/>
      <c r="I117" s="395"/>
      <c r="J117" s="395"/>
      <c r="K117" s="395"/>
      <c r="L117" s="395"/>
      <c r="M117" s="369"/>
    </row>
    <row r="118" spans="1:13" ht="14.25">
      <c r="A118" s="368"/>
      <c r="B118" s="370"/>
      <c r="C118" s="554" t="s">
        <v>352</v>
      </c>
      <c r="D118" s="554"/>
      <c r="E118" s="554"/>
      <c r="F118" s="554"/>
      <c r="G118" s="554"/>
      <c r="H118" s="554"/>
      <c r="I118" s="554"/>
      <c r="J118" s="554"/>
      <c r="K118" s="554"/>
      <c r="L118" s="554"/>
      <c r="M118" s="369"/>
    </row>
    <row r="119" spans="1:13" ht="15" customHeight="1">
      <c r="A119" s="368"/>
      <c r="B119" s="370"/>
      <c r="C119" s="520"/>
      <c r="D119" s="520"/>
      <c r="E119" s="520"/>
      <c r="F119" s="520"/>
      <c r="G119" s="520"/>
      <c r="H119" s="520"/>
      <c r="I119" s="520"/>
      <c r="J119" s="520"/>
      <c r="K119" s="520"/>
      <c r="L119" s="520"/>
      <c r="M119" s="369"/>
    </row>
    <row r="120" spans="1:13" ht="15" customHeight="1">
      <c r="A120" s="368"/>
      <c r="B120" s="475">
        <v>19</v>
      </c>
      <c r="C120" s="556" t="s">
        <v>271</v>
      </c>
      <c r="D120" s="556"/>
      <c r="E120" s="556"/>
      <c r="F120" s="556"/>
      <c r="G120" s="556"/>
      <c r="H120" s="395"/>
      <c r="I120" s="395"/>
      <c r="J120" s="395"/>
      <c r="K120" s="395"/>
      <c r="L120" s="395"/>
      <c r="M120" s="369"/>
    </row>
    <row r="121" spans="1:13" ht="54" customHeight="1">
      <c r="A121" s="368"/>
      <c r="B121" s="370"/>
      <c r="C121" s="553" t="s">
        <v>298</v>
      </c>
      <c r="D121" s="554"/>
      <c r="E121" s="554"/>
      <c r="F121" s="554"/>
      <c r="G121" s="554"/>
      <c r="H121" s="554"/>
      <c r="I121" s="554"/>
      <c r="J121" s="554"/>
      <c r="K121" s="554"/>
      <c r="L121" s="554"/>
      <c r="M121" s="369"/>
    </row>
    <row r="122" spans="1:13" ht="15" customHeight="1">
      <c r="A122" s="368"/>
      <c r="B122" s="370"/>
      <c r="C122" s="530"/>
      <c r="D122" s="530"/>
      <c r="E122" s="530"/>
      <c r="F122" s="530"/>
      <c r="G122" s="530"/>
      <c r="H122" s="530"/>
      <c r="I122" s="530"/>
      <c r="J122" s="530"/>
      <c r="K122" s="530"/>
      <c r="L122" s="530"/>
      <c r="M122" s="369"/>
    </row>
    <row r="123" spans="1:13" ht="15" customHeight="1">
      <c r="A123" s="368"/>
      <c r="B123" s="475">
        <v>20</v>
      </c>
      <c r="C123" s="556" t="s">
        <v>167</v>
      </c>
      <c r="D123" s="556"/>
      <c r="E123" s="556"/>
      <c r="F123" s="556"/>
      <c r="G123" s="556"/>
      <c r="H123" s="395"/>
      <c r="I123" s="395"/>
      <c r="J123" s="395"/>
      <c r="K123" s="395"/>
      <c r="L123" s="395"/>
      <c r="M123" s="369"/>
    </row>
    <row r="124" spans="1:13" ht="68.25" customHeight="1">
      <c r="A124" s="368"/>
      <c r="B124" s="370"/>
      <c r="C124" s="553" t="s">
        <v>386</v>
      </c>
      <c r="D124" s="554"/>
      <c r="E124" s="554"/>
      <c r="F124" s="554"/>
      <c r="G124" s="554"/>
      <c r="H124" s="554"/>
      <c r="I124" s="554"/>
      <c r="J124" s="554"/>
      <c r="K124" s="554"/>
      <c r="L124" s="554"/>
      <c r="M124" s="369"/>
    </row>
    <row r="125" spans="1:13" ht="15" customHeight="1">
      <c r="A125" s="368"/>
      <c r="B125" s="370"/>
      <c r="C125" s="532"/>
      <c r="D125" s="532"/>
      <c r="E125" s="532"/>
      <c r="F125" s="532"/>
      <c r="G125" s="532"/>
      <c r="H125" s="532"/>
      <c r="I125" s="532"/>
      <c r="J125" s="532"/>
      <c r="K125" s="532"/>
      <c r="L125" s="532"/>
      <c r="M125" s="369"/>
    </row>
    <row r="126" spans="1:13" ht="15" customHeight="1">
      <c r="A126" s="368"/>
      <c r="B126" s="475">
        <v>21</v>
      </c>
      <c r="C126" s="556" t="s">
        <v>301</v>
      </c>
      <c r="D126" s="556"/>
      <c r="E126" s="556"/>
      <c r="F126" s="556"/>
      <c r="G126" s="556"/>
      <c r="H126" s="395"/>
      <c r="I126" s="395"/>
      <c r="J126" s="395"/>
      <c r="K126" s="395"/>
      <c r="L126" s="395"/>
      <c r="M126" s="369"/>
    </row>
    <row r="127" spans="1:13" ht="27.75" customHeight="1">
      <c r="A127" s="368"/>
      <c r="B127" s="370"/>
      <c r="C127" s="553" t="s">
        <v>307</v>
      </c>
      <c r="D127" s="554"/>
      <c r="E127" s="554"/>
      <c r="F127" s="554"/>
      <c r="G127" s="554"/>
      <c r="H127" s="554"/>
      <c r="I127" s="554"/>
      <c r="J127" s="554"/>
      <c r="K127" s="554"/>
      <c r="L127" s="554"/>
      <c r="M127" s="369"/>
    </row>
    <row r="128" spans="1:13" ht="15" customHeight="1">
      <c r="A128" s="368"/>
      <c r="B128" s="370"/>
      <c r="C128" s="532"/>
      <c r="D128" s="532"/>
      <c r="E128" s="532"/>
      <c r="F128" s="532"/>
      <c r="G128" s="532"/>
      <c r="H128" s="532"/>
      <c r="I128" s="532"/>
      <c r="J128" s="532"/>
      <c r="K128" s="532"/>
      <c r="L128" s="532"/>
      <c r="M128" s="369"/>
    </row>
    <row r="129" spans="1:13" ht="15" customHeight="1">
      <c r="A129" s="368"/>
      <c r="B129" s="475">
        <v>22</v>
      </c>
      <c r="C129" s="555" t="s">
        <v>302</v>
      </c>
      <c r="D129" s="556"/>
      <c r="E129" s="556"/>
      <c r="F129" s="556"/>
      <c r="G129" s="556"/>
      <c r="H129" s="395"/>
      <c r="I129" s="395"/>
      <c r="J129" s="395"/>
      <c r="K129" s="395"/>
      <c r="L129" s="395"/>
      <c r="M129" s="369"/>
    </row>
    <row r="130" spans="1:13" ht="14.25">
      <c r="A130" s="368"/>
      <c r="B130" s="370"/>
      <c r="C130" s="553" t="s">
        <v>308</v>
      </c>
      <c r="D130" s="554"/>
      <c r="E130" s="554"/>
      <c r="F130" s="554"/>
      <c r="G130" s="554"/>
      <c r="H130" s="554"/>
      <c r="I130" s="554"/>
      <c r="J130" s="554"/>
      <c r="K130" s="554"/>
      <c r="L130" s="554"/>
      <c r="M130" s="369"/>
    </row>
    <row r="131" spans="1:13" ht="15" customHeight="1">
      <c r="A131" s="368"/>
      <c r="B131" s="370"/>
      <c r="C131" s="532"/>
      <c r="D131" s="532"/>
      <c r="E131" s="532"/>
      <c r="F131" s="532"/>
      <c r="G131" s="532"/>
      <c r="H131" s="532"/>
      <c r="I131" s="532"/>
      <c r="J131" s="532"/>
      <c r="K131" s="532"/>
      <c r="L131" s="532"/>
      <c r="M131" s="369"/>
    </row>
    <row r="132" spans="1:13" ht="15" customHeight="1">
      <c r="A132" s="368"/>
      <c r="B132" s="475">
        <v>23</v>
      </c>
      <c r="C132" s="555" t="s">
        <v>309</v>
      </c>
      <c r="D132" s="556"/>
      <c r="E132" s="556"/>
      <c r="F132" s="556"/>
      <c r="G132" s="556"/>
      <c r="H132" s="395"/>
      <c r="I132" s="395"/>
      <c r="J132" s="395"/>
      <c r="K132" s="395"/>
      <c r="L132" s="395"/>
      <c r="M132" s="369"/>
    </row>
    <row r="133" spans="1:13" ht="70.5" customHeight="1">
      <c r="A133" s="368"/>
      <c r="B133" s="370"/>
      <c r="C133" s="553" t="s">
        <v>378</v>
      </c>
      <c r="D133" s="554"/>
      <c r="E133" s="554"/>
      <c r="F133" s="554"/>
      <c r="G133" s="554"/>
      <c r="H133" s="554"/>
      <c r="I133" s="554"/>
      <c r="J133" s="554"/>
      <c r="K133" s="554"/>
      <c r="L133" s="554"/>
      <c r="M133" s="369"/>
    </row>
    <row r="134" spans="1:13" ht="15" customHeight="1">
      <c r="A134" s="368"/>
      <c r="B134" s="370"/>
      <c r="C134" s="532"/>
      <c r="D134" s="532"/>
      <c r="E134" s="532"/>
      <c r="F134" s="532"/>
      <c r="G134" s="532"/>
      <c r="H134" s="532"/>
      <c r="I134" s="532"/>
      <c r="J134" s="532"/>
      <c r="K134" s="532"/>
      <c r="L134" s="532"/>
      <c r="M134" s="369"/>
    </row>
    <row r="135" spans="1:13" ht="29.25" customHeight="1">
      <c r="A135" s="368"/>
      <c r="B135" s="475">
        <v>24</v>
      </c>
      <c r="C135" s="555" t="s">
        <v>311</v>
      </c>
      <c r="D135" s="556"/>
      <c r="E135" s="556"/>
      <c r="F135" s="556"/>
      <c r="G135" s="556"/>
      <c r="H135" s="395"/>
      <c r="I135" s="395"/>
      <c r="J135" s="395"/>
      <c r="K135" s="395"/>
      <c r="L135" s="395"/>
      <c r="M135" s="369"/>
    </row>
    <row r="136" spans="1:13" ht="31.5" customHeight="1">
      <c r="A136" s="368"/>
      <c r="B136" s="370"/>
      <c r="C136" s="553" t="s">
        <v>312</v>
      </c>
      <c r="D136" s="554"/>
      <c r="E136" s="554"/>
      <c r="F136" s="554"/>
      <c r="G136" s="554"/>
      <c r="H136" s="554"/>
      <c r="I136" s="554"/>
      <c r="J136" s="554"/>
      <c r="K136" s="554"/>
      <c r="L136" s="554"/>
      <c r="M136" s="369"/>
    </row>
    <row r="137" spans="1:13" ht="15" customHeight="1">
      <c r="A137" s="368"/>
      <c r="B137" s="370"/>
      <c r="C137" s="532"/>
      <c r="D137" s="532"/>
      <c r="E137" s="532"/>
      <c r="F137" s="532"/>
      <c r="G137" s="532"/>
      <c r="H137" s="532"/>
      <c r="I137" s="532"/>
      <c r="J137" s="532"/>
      <c r="K137" s="532"/>
      <c r="L137" s="532"/>
      <c r="M137" s="369"/>
    </row>
    <row r="138" spans="1:13" ht="15" customHeight="1">
      <c r="A138" s="368"/>
      <c r="B138" s="475">
        <v>25</v>
      </c>
      <c r="C138" s="555" t="s">
        <v>333</v>
      </c>
      <c r="D138" s="556"/>
      <c r="E138" s="556"/>
      <c r="F138" s="556"/>
      <c r="G138" s="556"/>
      <c r="H138" s="395"/>
      <c r="I138" s="395"/>
      <c r="J138" s="395"/>
      <c r="K138" s="395"/>
      <c r="L138" s="395"/>
      <c r="M138" s="369"/>
    </row>
    <row r="139" spans="1:13" ht="55.5" customHeight="1">
      <c r="A139" s="368"/>
      <c r="B139" s="370"/>
      <c r="C139" s="553" t="s">
        <v>379</v>
      </c>
      <c r="D139" s="554"/>
      <c r="E139" s="554"/>
      <c r="F139" s="554"/>
      <c r="G139" s="554"/>
      <c r="H139" s="554"/>
      <c r="I139" s="554"/>
      <c r="J139" s="554"/>
      <c r="K139" s="554"/>
      <c r="L139" s="554"/>
      <c r="M139" s="369"/>
    </row>
    <row r="140" spans="1:13" ht="15" customHeight="1">
      <c r="A140" s="368"/>
      <c r="B140" s="370"/>
      <c r="C140" s="553" t="s">
        <v>380</v>
      </c>
      <c r="D140" s="554"/>
      <c r="E140" s="554"/>
      <c r="F140" s="554"/>
      <c r="G140" s="554"/>
      <c r="H140" s="554"/>
      <c r="I140" s="554"/>
      <c r="J140" s="554"/>
      <c r="K140" s="554"/>
      <c r="L140" s="554"/>
      <c r="M140" s="369"/>
    </row>
    <row r="141" spans="1:13" ht="15" customHeight="1">
      <c r="A141" s="368"/>
      <c r="B141" s="370"/>
      <c r="C141" s="540"/>
      <c r="D141" s="541"/>
      <c r="E141" s="541"/>
      <c r="F141" s="541"/>
      <c r="G141" s="541"/>
      <c r="H141" s="541"/>
      <c r="I141" s="541"/>
      <c r="J141" s="541"/>
      <c r="K141" s="541"/>
      <c r="L141" s="541"/>
      <c r="M141" s="369"/>
    </row>
    <row r="142" spans="1:13" ht="15" customHeight="1">
      <c r="A142" s="368"/>
      <c r="B142" s="475">
        <v>26</v>
      </c>
      <c r="C142" s="555" t="s">
        <v>335</v>
      </c>
      <c r="D142" s="556"/>
      <c r="E142" s="556"/>
      <c r="F142" s="556"/>
      <c r="G142" s="556"/>
      <c r="H142" s="395"/>
      <c r="I142" s="395"/>
      <c r="J142" s="395"/>
      <c r="K142" s="395"/>
      <c r="L142" s="395"/>
      <c r="M142" s="369"/>
    </row>
    <row r="143" spans="1:13" ht="15" customHeight="1">
      <c r="A143" s="368"/>
      <c r="B143" s="370"/>
      <c r="C143" s="553" t="s">
        <v>336</v>
      </c>
      <c r="D143" s="554"/>
      <c r="E143" s="554"/>
      <c r="F143" s="554"/>
      <c r="G143" s="554"/>
      <c r="H143" s="554"/>
      <c r="I143" s="554"/>
      <c r="J143" s="554"/>
      <c r="K143" s="554"/>
      <c r="L143" s="554"/>
      <c r="M143" s="369"/>
    </row>
    <row r="144" spans="1:13" ht="15" customHeight="1">
      <c r="A144" s="368"/>
      <c r="B144" s="370"/>
      <c r="C144" s="540"/>
      <c r="D144" s="541"/>
      <c r="E144" s="541"/>
      <c r="F144" s="541"/>
      <c r="G144" s="541"/>
      <c r="H144" s="541"/>
      <c r="I144" s="541"/>
      <c r="J144" s="541"/>
      <c r="K144" s="541"/>
      <c r="L144" s="541"/>
      <c r="M144" s="369"/>
    </row>
    <row r="145" spans="1:13" ht="15" customHeight="1">
      <c r="A145" s="368"/>
      <c r="B145" s="475">
        <v>27</v>
      </c>
      <c r="C145" s="555" t="s">
        <v>337</v>
      </c>
      <c r="D145" s="556"/>
      <c r="E145" s="556"/>
      <c r="F145" s="556"/>
      <c r="G145" s="556"/>
      <c r="H145" s="395"/>
      <c r="I145" s="395"/>
      <c r="J145" s="395"/>
      <c r="K145" s="395"/>
      <c r="L145" s="395"/>
      <c r="M145" s="369"/>
    </row>
    <row r="146" spans="1:13" ht="15" customHeight="1">
      <c r="A146" s="368"/>
      <c r="B146" s="370"/>
      <c r="C146" s="553" t="s">
        <v>338</v>
      </c>
      <c r="D146" s="554"/>
      <c r="E146" s="554"/>
      <c r="F146" s="554"/>
      <c r="G146" s="554"/>
      <c r="H146" s="554"/>
      <c r="I146" s="554"/>
      <c r="J146" s="554"/>
      <c r="K146" s="554"/>
      <c r="L146" s="554"/>
      <c r="M146" s="369"/>
    </row>
    <row r="147" spans="1:13" ht="15" customHeight="1">
      <c r="A147" s="368"/>
      <c r="B147" s="370"/>
      <c r="C147" s="540"/>
      <c r="D147" s="541"/>
      <c r="E147" s="541"/>
      <c r="F147" s="541"/>
      <c r="G147" s="541"/>
      <c r="H147" s="541"/>
      <c r="I147" s="541"/>
      <c r="J147" s="541"/>
      <c r="K147" s="541"/>
      <c r="L147" s="541"/>
      <c r="M147" s="369"/>
    </row>
    <row r="148" spans="1:13" ht="15" customHeight="1">
      <c r="A148" s="368"/>
      <c r="B148" s="475">
        <v>28</v>
      </c>
      <c r="C148" s="555" t="s">
        <v>339</v>
      </c>
      <c r="D148" s="556"/>
      <c r="E148" s="556"/>
      <c r="F148" s="556"/>
      <c r="G148" s="556"/>
      <c r="H148" s="395"/>
      <c r="I148" s="395"/>
      <c r="J148" s="395"/>
      <c r="K148" s="395"/>
      <c r="L148" s="395"/>
      <c r="M148" s="369"/>
    </row>
    <row r="149" spans="1:13" ht="42.75" customHeight="1">
      <c r="A149" s="368"/>
      <c r="B149" s="370"/>
      <c r="C149" s="553" t="s">
        <v>381</v>
      </c>
      <c r="D149" s="554"/>
      <c r="E149" s="554"/>
      <c r="F149" s="554"/>
      <c r="G149" s="554"/>
      <c r="H149" s="554"/>
      <c r="I149" s="554"/>
      <c r="J149" s="554"/>
      <c r="K149" s="554"/>
      <c r="L149" s="554"/>
      <c r="M149" s="369"/>
    </row>
    <row r="150" spans="1:13" ht="15" customHeight="1">
      <c r="A150" s="368"/>
      <c r="B150" s="370"/>
      <c r="C150" s="540"/>
      <c r="D150" s="541"/>
      <c r="E150" s="541"/>
      <c r="F150" s="541"/>
      <c r="G150" s="541"/>
      <c r="H150" s="541"/>
      <c r="I150" s="541"/>
      <c r="J150" s="541"/>
      <c r="K150" s="541"/>
      <c r="L150" s="541"/>
      <c r="M150" s="369"/>
    </row>
    <row r="151" spans="1:13" ht="14.25" customHeight="1">
      <c r="A151" s="368"/>
      <c r="B151" s="475">
        <v>29</v>
      </c>
      <c r="C151" s="555" t="s">
        <v>341</v>
      </c>
      <c r="D151" s="556"/>
      <c r="E151" s="556"/>
      <c r="F151" s="556"/>
      <c r="G151" s="556"/>
      <c r="H151" s="395"/>
      <c r="I151" s="395"/>
      <c r="J151" s="395"/>
      <c r="K151" s="395"/>
      <c r="L151" s="395"/>
      <c r="M151" s="369"/>
    </row>
    <row r="152" spans="1:13" ht="14.25" customHeight="1">
      <c r="A152" s="368"/>
      <c r="B152" s="370"/>
      <c r="C152" s="553" t="s">
        <v>342</v>
      </c>
      <c r="D152" s="554"/>
      <c r="E152" s="554"/>
      <c r="F152" s="554"/>
      <c r="G152" s="554"/>
      <c r="H152" s="554"/>
      <c r="I152" s="554"/>
      <c r="J152" s="554"/>
      <c r="K152" s="554"/>
      <c r="L152" s="554"/>
      <c r="M152" s="369"/>
    </row>
    <row r="153" spans="1:13" ht="15" customHeight="1" thickBot="1">
      <c r="A153" s="371"/>
      <c r="B153" s="372"/>
      <c r="C153" s="372"/>
      <c r="D153" s="396"/>
      <c r="E153" s="396"/>
      <c r="F153" s="396"/>
      <c r="G153" s="396"/>
      <c r="H153" s="396"/>
      <c r="I153" s="396"/>
      <c r="J153" s="396"/>
      <c r="K153" s="396"/>
      <c r="L153" s="396"/>
      <c r="M153" s="373"/>
    </row>
  </sheetData>
  <sheetProtection password="EAD6" sheet="1"/>
  <mergeCells count="72">
    <mergeCell ref="C50:L50"/>
    <mergeCell ref="C118:L118"/>
    <mergeCell ref="C121:L121"/>
    <mergeCell ref="C38:L38"/>
    <mergeCell ref="C48:L48"/>
    <mergeCell ref="C5:L5"/>
    <mergeCell ref="C43:L43"/>
    <mergeCell ref="C35:L35"/>
    <mergeCell ref="C114:G114"/>
    <mergeCell ref="C63:H63"/>
    <mergeCell ref="C123:G123"/>
    <mergeCell ref="C124:L124"/>
    <mergeCell ref="C47:L47"/>
    <mergeCell ref="C79:H79"/>
    <mergeCell ref="C77:L77"/>
    <mergeCell ref="C86:H86"/>
    <mergeCell ref="D69:L69"/>
    <mergeCell ref="C71:H71"/>
    <mergeCell ref="C111:G111"/>
    <mergeCell ref="C115:L115"/>
    <mergeCell ref="B2:L2"/>
    <mergeCell ref="C4:L4"/>
    <mergeCell ref="B58:L58"/>
    <mergeCell ref="C60:H60"/>
    <mergeCell ref="C61:L61"/>
    <mergeCell ref="C20:L20"/>
    <mergeCell ref="C24:L24"/>
    <mergeCell ref="C32:L32"/>
    <mergeCell ref="C51:L51"/>
    <mergeCell ref="C52:L52"/>
    <mergeCell ref="C64:L64"/>
    <mergeCell ref="C82:H82"/>
    <mergeCell ref="C66:H66"/>
    <mergeCell ref="C120:G120"/>
    <mergeCell ref="C100:L100"/>
    <mergeCell ref="C117:G117"/>
    <mergeCell ref="C91:L91"/>
    <mergeCell ref="C94:L94"/>
    <mergeCell ref="C84:L84"/>
    <mergeCell ref="C112:L112"/>
    <mergeCell ref="C103:L103"/>
    <mergeCell ref="C106:L106"/>
    <mergeCell ref="C109:L109"/>
    <mergeCell ref="C76:H76"/>
    <mergeCell ref="C87:L87"/>
    <mergeCell ref="C88:L88"/>
    <mergeCell ref="C7:L7"/>
    <mergeCell ref="C10:L10"/>
    <mergeCell ref="C15:L15"/>
    <mergeCell ref="C17:L17"/>
    <mergeCell ref="C18:L18"/>
    <mergeCell ref="C14:L14"/>
    <mergeCell ref="C8:L8"/>
    <mergeCell ref="C135:G135"/>
    <mergeCell ref="C136:L136"/>
    <mergeCell ref="C138:G138"/>
    <mergeCell ref="C139:L139"/>
    <mergeCell ref="C126:G126"/>
    <mergeCell ref="C127:L127"/>
    <mergeCell ref="C129:G129"/>
    <mergeCell ref="C130:L130"/>
    <mergeCell ref="C132:G132"/>
    <mergeCell ref="C133:L133"/>
    <mergeCell ref="C149:L149"/>
    <mergeCell ref="C148:G148"/>
    <mergeCell ref="C151:G151"/>
    <mergeCell ref="C152:L152"/>
    <mergeCell ref="C140:L140"/>
    <mergeCell ref="C142:G142"/>
    <mergeCell ref="C143:L143"/>
    <mergeCell ref="C145:G145"/>
    <mergeCell ref="C146:L146"/>
  </mergeCells>
  <printOptions/>
  <pageMargins left="0.7" right="0.7" top="0.75" bottom="0.75" header="0.3" footer="0.3"/>
  <pageSetup horizontalDpi="600" verticalDpi="600" orientation="portrait" paperSize="9" scale="50" r:id="rId2"/>
  <rowBreaks count="2" manualBreakCount="2">
    <brk id="55" max="255" man="1"/>
    <brk id="112" max="255" man="1"/>
  </rowBreaks>
  <drawing r:id="rId1"/>
</worksheet>
</file>

<file path=xl/worksheets/sheet3.xml><?xml version="1.0" encoding="utf-8"?>
<worksheet xmlns="http://schemas.openxmlformats.org/spreadsheetml/2006/main" xmlns:r="http://schemas.openxmlformats.org/officeDocument/2006/relationships">
  <sheetPr codeName="Feuil1"/>
  <dimension ref="A1:H6"/>
  <sheetViews>
    <sheetView showGridLines="0" zoomScalePageLayoutView="0" workbookViewId="0" topLeftCell="A1">
      <selection activeCell="A3" sqref="A3"/>
    </sheetView>
  </sheetViews>
  <sheetFormatPr defaultColWidth="10.8515625" defaultRowHeight="15"/>
  <cols>
    <col min="1" max="1" width="42.8515625" style="376" customWidth="1"/>
    <col min="2" max="6" width="10.8515625" style="376" customWidth="1"/>
    <col min="7" max="7" width="32.28125" style="376" customWidth="1"/>
    <col min="8" max="16384" width="10.8515625" style="376" customWidth="1"/>
  </cols>
  <sheetData>
    <row r="1" spans="1:8" ht="14.25">
      <c r="A1" s="376" t="s">
        <v>170</v>
      </c>
      <c r="C1" s="376" t="s">
        <v>211</v>
      </c>
      <c r="G1" s="376" t="s">
        <v>331</v>
      </c>
      <c r="H1" s="397" t="s">
        <v>232</v>
      </c>
    </row>
    <row r="2" spans="7:8" ht="14.25">
      <c r="G2" s="432"/>
      <c r="H2" s="397"/>
    </row>
    <row r="3" spans="1:8" ht="14.25">
      <c r="A3" s="376" t="s">
        <v>364</v>
      </c>
      <c r="C3" s="376" t="s">
        <v>365</v>
      </c>
      <c r="G3" s="376" t="s">
        <v>366</v>
      </c>
      <c r="H3" s="397" t="s">
        <v>367</v>
      </c>
    </row>
    <row r="4" spans="1:8" ht="14.25">
      <c r="A4" s="376" t="s">
        <v>171</v>
      </c>
      <c r="C4" s="376" t="s">
        <v>212</v>
      </c>
      <c r="G4" s="376" t="s">
        <v>233</v>
      </c>
      <c r="H4" s="397" t="s">
        <v>234</v>
      </c>
    </row>
    <row r="6" spans="7:8" ht="14.25">
      <c r="G6" s="432"/>
      <c r="H6" s="397"/>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13" sqref="C13"/>
    </sheetView>
  </sheetViews>
  <sheetFormatPr defaultColWidth="10.8515625" defaultRowHeight="15"/>
  <cols>
    <col min="1" max="1" width="46.00390625" style="638" customWidth="1"/>
    <col min="2" max="2" width="20.8515625" style="639" customWidth="1"/>
    <col min="3" max="3" width="46.00390625" style="640" customWidth="1"/>
    <col min="4" max="4" width="20.8515625" style="639" customWidth="1"/>
    <col min="5" max="5" width="11.421875" style="640" customWidth="1"/>
    <col min="6" max="16384" width="10.8515625" style="632" customWidth="1"/>
  </cols>
  <sheetData>
    <row r="1" spans="1:5" ht="18" thickBot="1">
      <c r="A1" s="629" t="s">
        <v>391</v>
      </c>
      <c r="B1" s="630"/>
      <c r="C1" s="631" t="s">
        <v>397</v>
      </c>
      <c r="D1" s="629"/>
      <c r="E1" s="629"/>
    </row>
    <row r="2" spans="1:5" ht="31.5" thickTop="1">
      <c r="A2" s="633" t="s">
        <v>392</v>
      </c>
      <c r="B2" s="634" t="s">
        <v>393</v>
      </c>
      <c r="C2" s="633" t="s">
        <v>394</v>
      </c>
      <c r="D2" s="634" t="s">
        <v>395</v>
      </c>
      <c r="E2" s="633" t="s">
        <v>396</v>
      </c>
    </row>
    <row r="3" spans="1:5" ht="12.75">
      <c r="A3" s="635"/>
      <c r="B3" s="636"/>
      <c r="C3" s="637"/>
      <c r="D3" s="636"/>
      <c r="E3" s="637">
        <f aca="true" t="shared" si="0" ref="E3:E66">IF(B3&lt;&gt;0,IF(ABS(B3-D3)&gt;0.1,"KO","OK"),"")</f>
      </c>
    </row>
    <row r="4" spans="1:5" ht="12.75">
      <c r="A4" s="635"/>
      <c r="B4" s="636"/>
      <c r="C4" s="637"/>
      <c r="D4" s="636"/>
      <c r="E4" s="637">
        <f t="shared" si="0"/>
      </c>
    </row>
    <row r="5" spans="1:5" ht="12.75">
      <c r="A5" s="635"/>
      <c r="B5" s="636"/>
      <c r="C5" s="637"/>
      <c r="D5" s="636"/>
      <c r="E5" s="637">
        <f t="shared" si="0"/>
      </c>
    </row>
    <row r="6" spans="1:5" ht="12.75">
      <c r="A6" s="635"/>
      <c r="B6" s="636"/>
      <c r="C6" s="637"/>
      <c r="D6" s="636"/>
      <c r="E6" s="637">
        <f t="shared" si="0"/>
      </c>
    </row>
    <row r="7" spans="1:5" ht="12.75">
      <c r="A7" s="635"/>
      <c r="B7" s="636"/>
      <c r="C7" s="637"/>
      <c r="D7" s="636"/>
      <c r="E7" s="637">
        <f t="shared" si="0"/>
      </c>
    </row>
    <row r="8" spans="1:5" ht="12.75">
      <c r="A8" s="635"/>
      <c r="B8" s="636"/>
      <c r="C8" s="637"/>
      <c r="D8" s="636"/>
      <c r="E8" s="637">
        <f t="shared" si="0"/>
      </c>
    </row>
    <row r="9" spans="1:5" ht="12.75">
      <c r="A9" s="635"/>
      <c r="B9" s="636"/>
      <c r="C9" s="637"/>
      <c r="D9" s="636"/>
      <c r="E9" s="637">
        <f t="shared" si="0"/>
      </c>
    </row>
    <row r="10" spans="1:5" ht="12.75">
      <c r="A10" s="635"/>
      <c r="B10" s="636"/>
      <c r="C10" s="637"/>
      <c r="D10" s="636"/>
      <c r="E10" s="637">
        <f t="shared" si="0"/>
      </c>
    </row>
    <row r="11" spans="1:5" ht="12.75">
      <c r="A11" s="635"/>
      <c r="B11" s="636"/>
      <c r="C11" s="637"/>
      <c r="D11" s="636"/>
      <c r="E11" s="637">
        <f t="shared" si="0"/>
      </c>
    </row>
    <row r="12" spans="1:5" ht="12.75">
      <c r="A12" s="635"/>
      <c r="B12" s="636"/>
      <c r="C12" s="637"/>
      <c r="D12" s="636"/>
      <c r="E12" s="637">
        <f t="shared" si="0"/>
      </c>
    </row>
    <row r="13" spans="1:5" ht="12.75">
      <c r="A13" s="635"/>
      <c r="B13" s="636"/>
      <c r="C13" s="637"/>
      <c r="D13" s="636"/>
      <c r="E13" s="637">
        <f t="shared" si="0"/>
      </c>
    </row>
    <row r="14" spans="1:5" ht="12.75">
      <c r="A14" s="635"/>
      <c r="B14" s="636"/>
      <c r="C14" s="637"/>
      <c r="D14" s="636"/>
      <c r="E14" s="637">
        <f t="shared" si="0"/>
      </c>
    </row>
    <row r="15" spans="1:5" ht="12.75">
      <c r="A15" s="635"/>
      <c r="B15" s="636"/>
      <c r="C15" s="637"/>
      <c r="D15" s="636"/>
      <c r="E15" s="637">
        <f t="shared" si="0"/>
      </c>
    </row>
    <row r="16" spans="1:5" ht="12.75">
      <c r="A16" s="635"/>
      <c r="B16" s="636"/>
      <c r="C16" s="637"/>
      <c r="D16" s="636"/>
      <c r="E16" s="637">
        <f t="shared" si="0"/>
      </c>
    </row>
    <row r="17" spans="1:5" ht="12.75">
      <c r="A17" s="635"/>
      <c r="B17" s="636"/>
      <c r="C17" s="637"/>
      <c r="D17" s="636"/>
      <c r="E17" s="637">
        <f t="shared" si="0"/>
      </c>
    </row>
    <row r="18" spans="1:5" ht="12.75">
      <c r="A18" s="635"/>
      <c r="B18" s="636"/>
      <c r="C18" s="637"/>
      <c r="D18" s="636"/>
      <c r="E18" s="637">
        <f t="shared" si="0"/>
      </c>
    </row>
    <row r="19" spans="1:5" ht="12.75">
      <c r="A19" s="635"/>
      <c r="B19" s="636"/>
      <c r="C19" s="637"/>
      <c r="D19" s="636"/>
      <c r="E19" s="637">
        <f t="shared" si="0"/>
      </c>
    </row>
    <row r="20" spans="1:5" ht="12.75">
      <c r="A20" s="635"/>
      <c r="B20" s="636"/>
      <c r="C20" s="637"/>
      <c r="D20" s="636"/>
      <c r="E20" s="637">
        <f t="shared" si="0"/>
      </c>
    </row>
    <row r="21" spans="1:5" ht="12.75">
      <c r="A21" s="635"/>
      <c r="B21" s="636"/>
      <c r="C21" s="637"/>
      <c r="D21" s="636"/>
      <c r="E21" s="637">
        <f t="shared" si="0"/>
      </c>
    </row>
    <row r="22" spans="1:5" ht="12.75">
      <c r="A22" s="635"/>
      <c r="B22" s="636"/>
      <c r="C22" s="637"/>
      <c r="D22" s="636"/>
      <c r="E22" s="637">
        <f t="shared" si="0"/>
      </c>
    </row>
    <row r="23" spans="1:5" ht="12.75">
      <c r="A23" s="635"/>
      <c r="B23" s="636"/>
      <c r="C23" s="637"/>
      <c r="D23" s="636"/>
      <c r="E23" s="637">
        <f t="shared" si="0"/>
      </c>
    </row>
    <row r="24" spans="1:5" ht="12.75">
      <c r="A24" s="635"/>
      <c r="B24" s="636"/>
      <c r="C24" s="637"/>
      <c r="D24" s="636"/>
      <c r="E24" s="637">
        <f t="shared" si="0"/>
      </c>
    </row>
    <row r="25" spans="1:5" ht="12.75">
      <c r="A25" s="635"/>
      <c r="B25" s="636"/>
      <c r="C25" s="637"/>
      <c r="D25" s="636"/>
      <c r="E25" s="637">
        <f t="shared" si="0"/>
      </c>
    </row>
    <row r="26" spans="1:5" ht="12.75">
      <c r="A26" s="635"/>
      <c r="B26" s="636"/>
      <c r="C26" s="637"/>
      <c r="D26" s="636"/>
      <c r="E26" s="637">
        <f t="shared" si="0"/>
      </c>
    </row>
    <row r="27" spans="1:5" ht="12.75">
      <c r="A27" s="635"/>
      <c r="B27" s="636"/>
      <c r="C27" s="637"/>
      <c r="D27" s="636"/>
      <c r="E27" s="637">
        <f t="shared" si="0"/>
      </c>
    </row>
    <row r="28" spans="1:5" ht="12.75">
      <c r="A28" s="635"/>
      <c r="B28" s="636"/>
      <c r="C28" s="637"/>
      <c r="D28" s="636"/>
      <c r="E28" s="637">
        <f t="shared" si="0"/>
      </c>
    </row>
    <row r="29" spans="1:5" ht="12.75">
      <c r="A29" s="635"/>
      <c r="B29" s="636"/>
      <c r="C29" s="637"/>
      <c r="D29" s="636"/>
      <c r="E29" s="637">
        <f t="shared" si="0"/>
      </c>
    </row>
    <row r="30" spans="1:5" ht="12.75">
      <c r="A30" s="635"/>
      <c r="B30" s="636"/>
      <c r="C30" s="637"/>
      <c r="D30" s="636"/>
      <c r="E30" s="637">
        <f t="shared" si="0"/>
      </c>
    </row>
    <row r="31" spans="1:5" ht="12.75">
      <c r="A31" s="635"/>
      <c r="B31" s="636"/>
      <c r="C31" s="637"/>
      <c r="D31" s="636"/>
      <c r="E31" s="637">
        <f t="shared" si="0"/>
      </c>
    </row>
    <row r="32" spans="1:5" ht="12.75">
      <c r="A32" s="635"/>
      <c r="B32" s="636"/>
      <c r="C32" s="637"/>
      <c r="D32" s="636"/>
      <c r="E32" s="637">
        <f t="shared" si="0"/>
      </c>
    </row>
    <row r="33" spans="1:5" ht="12.75">
      <c r="A33" s="635"/>
      <c r="B33" s="636"/>
      <c r="C33" s="637"/>
      <c r="D33" s="636"/>
      <c r="E33" s="637">
        <f t="shared" si="0"/>
      </c>
    </row>
    <row r="34" spans="1:5" ht="12.75">
      <c r="A34" s="635"/>
      <c r="B34" s="636"/>
      <c r="C34" s="637"/>
      <c r="D34" s="636"/>
      <c r="E34" s="637">
        <f t="shared" si="0"/>
      </c>
    </row>
    <row r="35" spans="1:5" ht="12.75">
      <c r="A35" s="635"/>
      <c r="B35" s="636"/>
      <c r="C35" s="637"/>
      <c r="D35" s="636"/>
      <c r="E35" s="637">
        <f t="shared" si="0"/>
      </c>
    </row>
    <row r="36" spans="1:5" ht="12.75">
      <c r="A36" s="635"/>
      <c r="B36" s="636"/>
      <c r="C36" s="637"/>
      <c r="D36" s="636"/>
      <c r="E36" s="637">
        <f t="shared" si="0"/>
      </c>
    </row>
    <row r="37" spans="1:5" ht="12.75">
      <c r="A37" s="635"/>
      <c r="B37" s="636"/>
      <c r="C37" s="637"/>
      <c r="D37" s="636"/>
      <c r="E37" s="637">
        <f t="shared" si="0"/>
      </c>
    </row>
    <row r="38" spans="1:5" ht="12.75">
      <c r="A38" s="635"/>
      <c r="B38" s="636"/>
      <c r="C38" s="637"/>
      <c r="D38" s="636"/>
      <c r="E38" s="637">
        <f t="shared" si="0"/>
      </c>
    </row>
    <row r="39" spans="1:5" ht="12.75">
      <c r="A39" s="635"/>
      <c r="B39" s="636"/>
      <c r="C39" s="637"/>
      <c r="D39" s="636"/>
      <c r="E39" s="637">
        <f t="shared" si="0"/>
      </c>
    </row>
    <row r="40" spans="1:5" ht="12.75">
      <c r="A40" s="635"/>
      <c r="B40" s="636"/>
      <c r="C40" s="637"/>
      <c r="D40" s="636"/>
      <c r="E40" s="637">
        <f t="shared" si="0"/>
      </c>
    </row>
    <row r="41" spans="1:5" ht="12.75">
      <c r="A41" s="635"/>
      <c r="B41" s="636"/>
      <c r="C41" s="637"/>
      <c r="D41" s="636"/>
      <c r="E41" s="637">
        <f t="shared" si="0"/>
      </c>
    </row>
    <row r="42" spans="1:5" ht="12.75">
      <c r="A42" s="635"/>
      <c r="B42" s="636"/>
      <c r="C42" s="637"/>
      <c r="D42" s="636"/>
      <c r="E42" s="637">
        <f t="shared" si="0"/>
      </c>
    </row>
    <row r="43" spans="1:5" ht="12.75">
      <c r="A43" s="635"/>
      <c r="B43" s="636"/>
      <c r="C43" s="637"/>
      <c r="D43" s="636"/>
      <c r="E43" s="637">
        <f t="shared" si="0"/>
      </c>
    </row>
    <row r="44" spans="1:5" ht="12.75">
      <c r="A44" s="635"/>
      <c r="B44" s="636"/>
      <c r="C44" s="637"/>
      <c r="D44" s="636"/>
      <c r="E44" s="637">
        <f t="shared" si="0"/>
      </c>
    </row>
    <row r="45" spans="1:5" ht="12.75">
      <c r="A45" s="635"/>
      <c r="B45" s="636"/>
      <c r="C45" s="637"/>
      <c r="D45" s="636"/>
      <c r="E45" s="637">
        <f t="shared" si="0"/>
      </c>
    </row>
    <row r="46" spans="1:5" ht="12.75">
      <c r="A46" s="635"/>
      <c r="B46" s="636"/>
      <c r="C46" s="637"/>
      <c r="D46" s="636"/>
      <c r="E46" s="637">
        <f t="shared" si="0"/>
      </c>
    </row>
    <row r="47" spans="1:5" ht="12.75">
      <c r="A47" s="635"/>
      <c r="B47" s="636"/>
      <c r="C47" s="637"/>
      <c r="D47" s="636"/>
      <c r="E47" s="637">
        <f t="shared" si="0"/>
      </c>
    </row>
    <row r="48" spans="1:5" ht="12.75">
      <c r="A48" s="635"/>
      <c r="B48" s="636"/>
      <c r="C48" s="637"/>
      <c r="D48" s="636"/>
      <c r="E48" s="637">
        <f t="shared" si="0"/>
      </c>
    </row>
    <row r="49" spans="1:5" ht="12.75">
      <c r="A49" s="635"/>
      <c r="B49" s="636"/>
      <c r="C49" s="637"/>
      <c r="D49" s="636"/>
      <c r="E49" s="637">
        <f t="shared" si="0"/>
      </c>
    </row>
    <row r="50" spans="1:5" ht="12.75">
      <c r="A50" s="635"/>
      <c r="B50" s="636"/>
      <c r="C50" s="637"/>
      <c r="D50" s="636"/>
      <c r="E50" s="637">
        <f t="shared" si="0"/>
      </c>
    </row>
    <row r="51" spans="1:5" ht="12.75">
      <c r="A51" s="635"/>
      <c r="B51" s="636"/>
      <c r="C51" s="637"/>
      <c r="D51" s="636"/>
      <c r="E51" s="637">
        <f t="shared" si="0"/>
      </c>
    </row>
    <row r="52" spans="1:5" ht="12.75">
      <c r="A52" s="635"/>
      <c r="B52" s="636"/>
      <c r="C52" s="637"/>
      <c r="D52" s="636"/>
      <c r="E52" s="637">
        <f t="shared" si="0"/>
      </c>
    </row>
    <row r="53" spans="1:5" ht="12.75">
      <c r="A53" s="635"/>
      <c r="B53" s="636"/>
      <c r="C53" s="637"/>
      <c r="D53" s="636"/>
      <c r="E53" s="637">
        <f t="shared" si="0"/>
      </c>
    </row>
    <row r="54" spans="1:5" ht="12.75">
      <c r="A54" s="635"/>
      <c r="B54" s="636"/>
      <c r="C54" s="637"/>
      <c r="D54" s="636"/>
      <c r="E54" s="637">
        <f t="shared" si="0"/>
      </c>
    </row>
    <row r="55" spans="1:5" ht="12.75">
      <c r="A55" s="635"/>
      <c r="B55" s="636"/>
      <c r="C55" s="637"/>
      <c r="D55" s="636"/>
      <c r="E55" s="637">
        <f t="shared" si="0"/>
      </c>
    </row>
    <row r="56" spans="1:5" ht="12.75">
      <c r="A56" s="635"/>
      <c r="B56" s="636"/>
      <c r="C56" s="637"/>
      <c r="D56" s="636"/>
      <c r="E56" s="637">
        <f t="shared" si="0"/>
      </c>
    </row>
    <row r="57" spans="1:5" ht="12.75">
      <c r="A57" s="635"/>
      <c r="B57" s="636"/>
      <c r="C57" s="637"/>
      <c r="D57" s="636"/>
      <c r="E57" s="637">
        <f t="shared" si="0"/>
      </c>
    </row>
    <row r="58" spans="1:5" ht="12.75">
      <c r="A58" s="635"/>
      <c r="B58" s="636"/>
      <c r="C58" s="637"/>
      <c r="D58" s="636"/>
      <c r="E58" s="637">
        <f t="shared" si="0"/>
      </c>
    </row>
    <row r="59" spans="1:5" ht="12.75">
      <c r="A59" s="635"/>
      <c r="B59" s="636"/>
      <c r="C59" s="637"/>
      <c r="D59" s="636"/>
      <c r="E59" s="637">
        <f t="shared" si="0"/>
      </c>
    </row>
    <row r="60" spans="1:5" ht="12.75">
      <c r="A60" s="635"/>
      <c r="B60" s="636"/>
      <c r="C60" s="637"/>
      <c r="D60" s="636"/>
      <c r="E60" s="637">
        <f t="shared" si="0"/>
      </c>
    </row>
    <row r="61" spans="1:5" ht="12.75">
      <c r="A61" s="635"/>
      <c r="B61" s="636"/>
      <c r="C61" s="637"/>
      <c r="D61" s="636"/>
      <c r="E61" s="637">
        <f t="shared" si="0"/>
      </c>
    </row>
    <row r="62" spans="1:5" ht="12.75">
      <c r="A62" s="635"/>
      <c r="B62" s="636"/>
      <c r="C62" s="637"/>
      <c r="D62" s="636"/>
      <c r="E62" s="637">
        <f t="shared" si="0"/>
      </c>
    </row>
    <row r="63" spans="1:5" ht="12.75">
      <c r="A63" s="635"/>
      <c r="B63" s="636"/>
      <c r="C63" s="637"/>
      <c r="D63" s="636"/>
      <c r="E63" s="637">
        <f t="shared" si="0"/>
      </c>
    </row>
    <row r="64" spans="1:5" ht="12.75">
      <c r="A64" s="635"/>
      <c r="B64" s="636"/>
      <c r="C64" s="637"/>
      <c r="D64" s="636"/>
      <c r="E64" s="637">
        <f t="shared" si="0"/>
      </c>
    </row>
    <row r="65" spans="1:5" ht="12.75">
      <c r="A65" s="635"/>
      <c r="B65" s="636"/>
      <c r="C65" s="637"/>
      <c r="D65" s="636"/>
      <c r="E65" s="637">
        <f t="shared" si="0"/>
      </c>
    </row>
    <row r="66" spans="1:5" ht="12.75">
      <c r="A66" s="635"/>
      <c r="B66" s="636"/>
      <c r="C66" s="637"/>
      <c r="D66" s="636"/>
      <c r="E66" s="637">
        <f t="shared" si="0"/>
      </c>
    </row>
    <row r="67" spans="1:5" ht="12.75">
      <c r="A67" s="635"/>
      <c r="B67" s="636"/>
      <c r="C67" s="637"/>
      <c r="D67" s="636"/>
      <c r="E67" s="637">
        <f aca="true" t="shared" si="1" ref="E67:E130">IF(B67&lt;&gt;0,IF(ABS(B67-D67)&gt;0.1,"KO","OK"),"")</f>
      </c>
    </row>
    <row r="68" spans="1:5" ht="12.75">
      <c r="A68" s="635"/>
      <c r="B68" s="636"/>
      <c r="C68" s="637"/>
      <c r="D68" s="636"/>
      <c r="E68" s="637">
        <f t="shared" si="1"/>
      </c>
    </row>
    <row r="69" spans="1:5" ht="12.75">
      <c r="A69" s="635"/>
      <c r="B69" s="636"/>
      <c r="C69" s="637"/>
      <c r="D69" s="636"/>
      <c r="E69" s="637">
        <f t="shared" si="1"/>
      </c>
    </row>
    <row r="70" spans="1:5" ht="12.75">
      <c r="A70" s="635"/>
      <c r="B70" s="636"/>
      <c r="C70" s="637"/>
      <c r="D70" s="636"/>
      <c r="E70" s="637">
        <f t="shared" si="1"/>
      </c>
    </row>
    <row r="71" spans="1:5" ht="12.75">
      <c r="A71" s="635"/>
      <c r="B71" s="636"/>
      <c r="C71" s="637"/>
      <c r="D71" s="636"/>
      <c r="E71" s="637">
        <f t="shared" si="1"/>
      </c>
    </row>
    <row r="72" spans="1:5" ht="12.75">
      <c r="A72" s="635"/>
      <c r="B72" s="636"/>
      <c r="C72" s="637"/>
      <c r="D72" s="636"/>
      <c r="E72" s="637">
        <f t="shared" si="1"/>
      </c>
    </row>
    <row r="73" spans="1:5" ht="12.75">
      <c r="A73" s="635"/>
      <c r="B73" s="636"/>
      <c r="C73" s="637"/>
      <c r="D73" s="636"/>
      <c r="E73" s="637">
        <f t="shared" si="1"/>
      </c>
    </row>
    <row r="74" spans="1:5" ht="12.75">
      <c r="A74" s="635"/>
      <c r="B74" s="636"/>
      <c r="C74" s="637"/>
      <c r="D74" s="636"/>
      <c r="E74" s="637">
        <f t="shared" si="1"/>
      </c>
    </row>
    <row r="75" spans="1:5" ht="12.75">
      <c r="A75" s="635"/>
      <c r="B75" s="636"/>
      <c r="C75" s="637"/>
      <c r="D75" s="636"/>
      <c r="E75" s="637">
        <f t="shared" si="1"/>
      </c>
    </row>
    <row r="76" spans="1:5" ht="12.75">
      <c r="A76" s="635"/>
      <c r="B76" s="636"/>
      <c r="C76" s="637"/>
      <c r="D76" s="636"/>
      <c r="E76" s="637">
        <f t="shared" si="1"/>
      </c>
    </row>
    <row r="77" spans="1:5" ht="12.75">
      <c r="A77" s="635"/>
      <c r="B77" s="636"/>
      <c r="C77" s="637"/>
      <c r="D77" s="636"/>
      <c r="E77" s="637">
        <f t="shared" si="1"/>
      </c>
    </row>
    <row r="78" spans="1:5" ht="12.75">
      <c r="A78" s="635"/>
      <c r="B78" s="636"/>
      <c r="C78" s="637"/>
      <c r="D78" s="636"/>
      <c r="E78" s="637">
        <f t="shared" si="1"/>
      </c>
    </row>
    <row r="79" spans="1:5" ht="12.75">
      <c r="A79" s="635"/>
      <c r="B79" s="636"/>
      <c r="C79" s="637"/>
      <c r="D79" s="636"/>
      <c r="E79" s="637">
        <f t="shared" si="1"/>
      </c>
    </row>
    <row r="80" spans="1:5" ht="12.75">
      <c r="A80" s="635"/>
      <c r="B80" s="636"/>
      <c r="C80" s="637"/>
      <c r="D80" s="636"/>
      <c r="E80" s="637">
        <f t="shared" si="1"/>
      </c>
    </row>
    <row r="81" spans="1:5" ht="12.75">
      <c r="A81" s="635"/>
      <c r="B81" s="636"/>
      <c r="C81" s="637"/>
      <c r="D81" s="636"/>
      <c r="E81" s="637">
        <f t="shared" si="1"/>
      </c>
    </row>
    <row r="82" spans="1:5" ht="12.75">
      <c r="A82" s="635"/>
      <c r="B82" s="636"/>
      <c r="C82" s="637"/>
      <c r="D82" s="636"/>
      <c r="E82" s="637">
        <f t="shared" si="1"/>
      </c>
    </row>
    <row r="83" spans="1:5" ht="12.75">
      <c r="A83" s="635"/>
      <c r="B83" s="636"/>
      <c r="C83" s="637"/>
      <c r="D83" s="636"/>
      <c r="E83" s="637">
        <f t="shared" si="1"/>
      </c>
    </row>
    <row r="84" spans="1:5" ht="12.75">
      <c r="A84" s="635"/>
      <c r="B84" s="636"/>
      <c r="C84" s="637"/>
      <c r="D84" s="636"/>
      <c r="E84" s="637">
        <f t="shared" si="1"/>
      </c>
    </row>
    <row r="85" spans="1:5" ht="12.75">
      <c r="A85" s="635"/>
      <c r="B85" s="636"/>
      <c r="C85" s="637"/>
      <c r="D85" s="636"/>
      <c r="E85" s="637">
        <f t="shared" si="1"/>
      </c>
    </row>
    <row r="86" spans="1:5" ht="12.75">
      <c r="A86" s="635"/>
      <c r="B86" s="636"/>
      <c r="C86" s="637"/>
      <c r="D86" s="636"/>
      <c r="E86" s="637">
        <f t="shared" si="1"/>
      </c>
    </row>
    <row r="87" spans="1:5" ht="12.75">
      <c r="A87" s="635"/>
      <c r="B87" s="636"/>
      <c r="C87" s="637"/>
      <c r="D87" s="636"/>
      <c r="E87" s="637">
        <f t="shared" si="1"/>
      </c>
    </row>
    <row r="88" spans="1:5" ht="12.75">
      <c r="A88" s="635"/>
      <c r="B88" s="636"/>
      <c r="C88" s="637"/>
      <c r="D88" s="636"/>
      <c r="E88" s="637">
        <f t="shared" si="1"/>
      </c>
    </row>
    <row r="89" spans="1:5" ht="12.75">
      <c r="A89" s="635"/>
      <c r="B89" s="636"/>
      <c r="C89" s="637"/>
      <c r="D89" s="636"/>
      <c r="E89" s="637">
        <f t="shared" si="1"/>
      </c>
    </row>
    <row r="90" spans="1:5" ht="12.75">
      <c r="A90" s="635"/>
      <c r="B90" s="636"/>
      <c r="C90" s="637"/>
      <c r="D90" s="636"/>
      <c r="E90" s="637">
        <f t="shared" si="1"/>
      </c>
    </row>
    <row r="91" spans="1:5" ht="12.75">
      <c r="A91" s="635"/>
      <c r="B91" s="636"/>
      <c r="C91" s="637"/>
      <c r="D91" s="636"/>
      <c r="E91" s="637">
        <f t="shared" si="1"/>
      </c>
    </row>
    <row r="92" spans="1:5" ht="12.75">
      <c r="A92" s="635"/>
      <c r="B92" s="636"/>
      <c r="C92" s="637"/>
      <c r="D92" s="636"/>
      <c r="E92" s="637">
        <f t="shared" si="1"/>
      </c>
    </row>
    <row r="93" spans="1:5" ht="12.75">
      <c r="A93" s="635"/>
      <c r="B93" s="636"/>
      <c r="C93" s="637"/>
      <c r="D93" s="636"/>
      <c r="E93" s="637">
        <f t="shared" si="1"/>
      </c>
    </row>
    <row r="94" spans="1:5" ht="12.75">
      <c r="A94" s="635"/>
      <c r="B94" s="636"/>
      <c r="C94" s="637"/>
      <c r="D94" s="636"/>
      <c r="E94" s="637">
        <f t="shared" si="1"/>
      </c>
    </row>
    <row r="95" spans="1:5" ht="12.75">
      <c r="A95" s="635"/>
      <c r="B95" s="636"/>
      <c r="C95" s="637"/>
      <c r="D95" s="636"/>
      <c r="E95" s="637">
        <f t="shared" si="1"/>
      </c>
    </row>
    <row r="96" spans="1:5" ht="12.75">
      <c r="A96" s="635"/>
      <c r="B96" s="636"/>
      <c r="C96" s="637"/>
      <c r="D96" s="636"/>
      <c r="E96" s="637">
        <f t="shared" si="1"/>
      </c>
    </row>
    <row r="97" spans="1:5" ht="12.75">
      <c r="A97" s="635"/>
      <c r="B97" s="636"/>
      <c r="C97" s="637"/>
      <c r="D97" s="636"/>
      <c r="E97" s="637">
        <f t="shared" si="1"/>
      </c>
    </row>
    <row r="98" spans="1:5" ht="12.75">
      <c r="A98" s="635"/>
      <c r="B98" s="636"/>
      <c r="C98" s="637"/>
      <c r="D98" s="636"/>
      <c r="E98" s="637">
        <f t="shared" si="1"/>
      </c>
    </row>
    <row r="99" spans="1:5" ht="12.75">
      <c r="A99" s="635"/>
      <c r="B99" s="636"/>
      <c r="C99" s="637"/>
      <c r="D99" s="636"/>
      <c r="E99" s="637">
        <f t="shared" si="1"/>
      </c>
    </row>
    <row r="100" spans="1:5" ht="12.75">
      <c r="A100" s="635"/>
      <c r="B100" s="636"/>
      <c r="C100" s="637"/>
      <c r="D100" s="636"/>
      <c r="E100" s="637">
        <f t="shared" si="1"/>
      </c>
    </row>
    <row r="101" spans="1:5" ht="12.75">
      <c r="A101" s="635"/>
      <c r="B101" s="636"/>
      <c r="C101" s="637"/>
      <c r="D101" s="636"/>
      <c r="E101" s="637">
        <f t="shared" si="1"/>
      </c>
    </row>
    <row r="102" spans="1:5" ht="12.75">
      <c r="A102" s="635"/>
      <c r="B102" s="636"/>
      <c r="C102" s="637"/>
      <c r="D102" s="636"/>
      <c r="E102" s="637">
        <f t="shared" si="1"/>
      </c>
    </row>
    <row r="103" spans="1:5" ht="12.75">
      <c r="A103" s="635"/>
      <c r="B103" s="636"/>
      <c r="C103" s="637"/>
      <c r="D103" s="636"/>
      <c r="E103" s="637">
        <f t="shared" si="1"/>
      </c>
    </row>
    <row r="104" spans="1:5" ht="12.75">
      <c r="A104" s="635"/>
      <c r="B104" s="636"/>
      <c r="C104" s="637"/>
      <c r="D104" s="636"/>
      <c r="E104" s="637">
        <f t="shared" si="1"/>
      </c>
    </row>
    <row r="105" spans="1:5" ht="12.75">
      <c r="A105" s="635"/>
      <c r="B105" s="636"/>
      <c r="C105" s="637"/>
      <c r="D105" s="636"/>
      <c r="E105" s="637">
        <f t="shared" si="1"/>
      </c>
    </row>
    <row r="106" spans="1:5" ht="12.75">
      <c r="A106" s="635"/>
      <c r="B106" s="636"/>
      <c r="C106" s="637"/>
      <c r="D106" s="636"/>
      <c r="E106" s="637">
        <f t="shared" si="1"/>
      </c>
    </row>
    <row r="107" spans="1:5" ht="12.75">
      <c r="A107" s="635"/>
      <c r="B107" s="636"/>
      <c r="C107" s="637"/>
      <c r="D107" s="636"/>
      <c r="E107" s="637">
        <f t="shared" si="1"/>
      </c>
    </row>
    <row r="108" spans="1:5" ht="12.75">
      <c r="A108" s="635"/>
      <c r="B108" s="636"/>
      <c r="C108" s="637"/>
      <c r="D108" s="636"/>
      <c r="E108" s="637">
        <f t="shared" si="1"/>
      </c>
    </row>
    <row r="109" spans="1:5" ht="12.75">
      <c r="A109" s="635"/>
      <c r="B109" s="636"/>
      <c r="C109" s="637"/>
      <c r="D109" s="636"/>
      <c r="E109" s="637">
        <f t="shared" si="1"/>
      </c>
    </row>
    <row r="110" spans="1:5" ht="12.75">
      <c r="A110" s="635"/>
      <c r="B110" s="636"/>
      <c r="C110" s="637"/>
      <c r="D110" s="636"/>
      <c r="E110" s="637">
        <f t="shared" si="1"/>
      </c>
    </row>
    <row r="111" spans="1:5" ht="12.75">
      <c r="A111" s="635"/>
      <c r="B111" s="636"/>
      <c r="C111" s="637"/>
      <c r="D111" s="636"/>
      <c r="E111" s="637">
        <f t="shared" si="1"/>
      </c>
    </row>
    <row r="112" spans="1:5" ht="12.75">
      <c r="A112" s="635"/>
      <c r="B112" s="636"/>
      <c r="C112" s="637"/>
      <c r="D112" s="636"/>
      <c r="E112" s="637">
        <f t="shared" si="1"/>
      </c>
    </row>
    <row r="113" spans="1:5" ht="12.75">
      <c r="A113" s="635"/>
      <c r="B113" s="636"/>
      <c r="C113" s="637"/>
      <c r="D113" s="636"/>
      <c r="E113" s="637">
        <f t="shared" si="1"/>
      </c>
    </row>
    <row r="114" spans="1:5" ht="12.75">
      <c r="A114" s="635"/>
      <c r="B114" s="636"/>
      <c r="C114" s="637"/>
      <c r="D114" s="636"/>
      <c r="E114" s="637">
        <f t="shared" si="1"/>
      </c>
    </row>
    <row r="115" spans="1:5" ht="12.75">
      <c r="A115" s="635"/>
      <c r="B115" s="636"/>
      <c r="C115" s="637"/>
      <c r="D115" s="636"/>
      <c r="E115" s="637">
        <f t="shared" si="1"/>
      </c>
    </row>
    <row r="116" spans="1:5" ht="12.75">
      <c r="A116" s="635"/>
      <c r="B116" s="636"/>
      <c r="C116" s="637"/>
      <c r="D116" s="636"/>
      <c r="E116" s="637">
        <f t="shared" si="1"/>
      </c>
    </row>
    <row r="117" spans="1:5" ht="12.75">
      <c r="A117" s="635"/>
      <c r="B117" s="636"/>
      <c r="C117" s="637"/>
      <c r="D117" s="636"/>
      <c r="E117" s="637">
        <f t="shared" si="1"/>
      </c>
    </row>
    <row r="118" spans="1:5" ht="12.75">
      <c r="A118" s="635"/>
      <c r="B118" s="636"/>
      <c r="C118" s="637"/>
      <c r="D118" s="636"/>
      <c r="E118" s="637">
        <f t="shared" si="1"/>
      </c>
    </row>
    <row r="119" spans="1:5" ht="12.75">
      <c r="A119" s="635"/>
      <c r="B119" s="636"/>
      <c r="C119" s="637"/>
      <c r="D119" s="636"/>
      <c r="E119" s="637">
        <f t="shared" si="1"/>
      </c>
    </row>
    <row r="120" spans="1:5" ht="12.75">
      <c r="A120" s="635"/>
      <c r="B120" s="636"/>
      <c r="C120" s="637"/>
      <c r="D120" s="636"/>
      <c r="E120" s="637">
        <f t="shared" si="1"/>
      </c>
    </row>
    <row r="121" spans="1:5" ht="12.75">
      <c r="A121" s="635"/>
      <c r="B121" s="636"/>
      <c r="C121" s="637"/>
      <c r="D121" s="636"/>
      <c r="E121" s="637">
        <f t="shared" si="1"/>
      </c>
    </row>
    <row r="122" spans="1:5" ht="12.75">
      <c r="A122" s="635"/>
      <c r="B122" s="636"/>
      <c r="C122" s="637"/>
      <c r="D122" s="636"/>
      <c r="E122" s="637">
        <f t="shared" si="1"/>
      </c>
    </row>
    <row r="123" spans="1:5" ht="12.75">
      <c r="A123" s="635"/>
      <c r="B123" s="636"/>
      <c r="C123" s="637"/>
      <c r="D123" s="636"/>
      <c r="E123" s="637">
        <f t="shared" si="1"/>
      </c>
    </row>
    <row r="124" spans="1:5" ht="12.75">
      <c r="A124" s="635"/>
      <c r="B124" s="636"/>
      <c r="C124" s="637"/>
      <c r="D124" s="636"/>
      <c r="E124" s="637">
        <f t="shared" si="1"/>
      </c>
    </row>
    <row r="125" spans="1:5" ht="12.75">
      <c r="A125" s="635"/>
      <c r="B125" s="636"/>
      <c r="C125" s="637"/>
      <c r="D125" s="636"/>
      <c r="E125" s="637">
        <f t="shared" si="1"/>
      </c>
    </row>
    <row r="126" spans="1:5" ht="12.75">
      <c r="A126" s="635"/>
      <c r="B126" s="636"/>
      <c r="C126" s="637"/>
      <c r="D126" s="636"/>
      <c r="E126" s="637">
        <f t="shared" si="1"/>
      </c>
    </row>
    <row r="127" spans="1:5" ht="12.75">
      <c r="A127" s="635"/>
      <c r="B127" s="636"/>
      <c r="C127" s="637"/>
      <c r="D127" s="636"/>
      <c r="E127" s="637">
        <f t="shared" si="1"/>
      </c>
    </row>
    <row r="128" spans="1:5" ht="12.75">
      <c r="A128" s="635"/>
      <c r="B128" s="636"/>
      <c r="C128" s="637"/>
      <c r="D128" s="636"/>
      <c r="E128" s="637">
        <f t="shared" si="1"/>
      </c>
    </row>
    <row r="129" spans="1:5" ht="12.75">
      <c r="A129" s="635"/>
      <c r="B129" s="636"/>
      <c r="C129" s="637"/>
      <c r="D129" s="636"/>
      <c r="E129" s="637">
        <f t="shared" si="1"/>
      </c>
    </row>
    <row r="130" spans="1:5" ht="12.75">
      <c r="A130" s="635"/>
      <c r="B130" s="636"/>
      <c r="C130" s="637"/>
      <c r="D130" s="636"/>
      <c r="E130" s="637">
        <f t="shared" si="1"/>
      </c>
    </row>
    <row r="131" spans="1:5" ht="12.75">
      <c r="A131" s="635"/>
      <c r="B131" s="636"/>
      <c r="C131" s="637"/>
      <c r="D131" s="636"/>
      <c r="E131" s="637">
        <f aca="true" t="shared" si="2" ref="E131:E194">IF(B131&lt;&gt;0,IF(ABS(B131-D131)&gt;0.1,"KO","OK"),"")</f>
      </c>
    </row>
    <row r="132" spans="1:5" ht="12.75">
      <c r="A132" s="635"/>
      <c r="B132" s="636"/>
      <c r="C132" s="637"/>
      <c r="D132" s="636"/>
      <c r="E132" s="637">
        <f t="shared" si="2"/>
      </c>
    </row>
    <row r="133" spans="1:5" ht="12.75">
      <c r="A133" s="635"/>
      <c r="B133" s="636"/>
      <c r="C133" s="637"/>
      <c r="D133" s="636"/>
      <c r="E133" s="637">
        <f t="shared" si="2"/>
      </c>
    </row>
    <row r="134" spans="1:5" ht="12.75">
      <c r="A134" s="635"/>
      <c r="B134" s="636"/>
      <c r="C134" s="637"/>
      <c r="D134" s="636"/>
      <c r="E134" s="637">
        <f t="shared" si="2"/>
      </c>
    </row>
    <row r="135" spans="1:5" ht="12.75">
      <c r="A135" s="635"/>
      <c r="B135" s="636"/>
      <c r="C135" s="637"/>
      <c r="D135" s="636"/>
      <c r="E135" s="637">
        <f t="shared" si="2"/>
      </c>
    </row>
    <row r="136" spans="1:5" ht="12.75">
      <c r="A136" s="635"/>
      <c r="B136" s="636"/>
      <c r="C136" s="637"/>
      <c r="D136" s="636"/>
      <c r="E136" s="637">
        <f t="shared" si="2"/>
      </c>
    </row>
    <row r="137" spans="1:5" ht="12.75">
      <c r="A137" s="635"/>
      <c r="B137" s="636"/>
      <c r="C137" s="637"/>
      <c r="D137" s="636"/>
      <c r="E137" s="637">
        <f t="shared" si="2"/>
      </c>
    </row>
    <row r="138" spans="1:5" ht="12.75">
      <c r="A138" s="635"/>
      <c r="B138" s="636"/>
      <c r="C138" s="637"/>
      <c r="D138" s="636"/>
      <c r="E138" s="637">
        <f t="shared" si="2"/>
      </c>
    </row>
    <row r="139" spans="1:5" ht="12.75">
      <c r="A139" s="635"/>
      <c r="B139" s="636"/>
      <c r="C139" s="637"/>
      <c r="D139" s="636"/>
      <c r="E139" s="637">
        <f t="shared" si="2"/>
      </c>
    </row>
    <row r="140" spans="1:5" ht="12.75">
      <c r="A140" s="635"/>
      <c r="B140" s="636"/>
      <c r="C140" s="637"/>
      <c r="D140" s="636"/>
      <c r="E140" s="637">
        <f t="shared" si="2"/>
      </c>
    </row>
    <row r="141" spans="1:5" ht="12.75">
      <c r="A141" s="635"/>
      <c r="B141" s="636"/>
      <c r="C141" s="637"/>
      <c r="D141" s="636"/>
      <c r="E141" s="637">
        <f t="shared" si="2"/>
      </c>
    </row>
    <row r="142" spans="1:5" ht="12.75">
      <c r="A142" s="635"/>
      <c r="B142" s="636"/>
      <c r="C142" s="637"/>
      <c r="D142" s="636"/>
      <c r="E142" s="637">
        <f t="shared" si="2"/>
      </c>
    </row>
    <row r="143" spans="1:5" ht="12.75">
      <c r="A143" s="635"/>
      <c r="B143" s="636"/>
      <c r="C143" s="637"/>
      <c r="D143" s="636"/>
      <c r="E143" s="637">
        <f t="shared" si="2"/>
      </c>
    </row>
    <row r="144" spans="1:5" ht="12.75">
      <c r="A144" s="635"/>
      <c r="B144" s="636"/>
      <c r="C144" s="637"/>
      <c r="D144" s="636"/>
      <c r="E144" s="637">
        <f t="shared" si="2"/>
      </c>
    </row>
    <row r="145" spans="1:5" ht="12.75">
      <c r="A145" s="635"/>
      <c r="B145" s="636"/>
      <c r="C145" s="637"/>
      <c r="D145" s="636"/>
      <c r="E145" s="637">
        <f t="shared" si="2"/>
      </c>
    </row>
    <row r="146" spans="1:5" ht="12.75">
      <c r="A146" s="635"/>
      <c r="B146" s="636"/>
      <c r="C146" s="637"/>
      <c r="D146" s="636"/>
      <c r="E146" s="637">
        <f t="shared" si="2"/>
      </c>
    </row>
    <row r="147" spans="1:5" ht="12.75">
      <c r="A147" s="635"/>
      <c r="B147" s="636"/>
      <c r="C147" s="637"/>
      <c r="D147" s="636"/>
      <c r="E147" s="637">
        <f t="shared" si="2"/>
      </c>
    </row>
    <row r="148" spans="1:5" ht="12.75">
      <c r="A148" s="635"/>
      <c r="B148" s="636"/>
      <c r="C148" s="637"/>
      <c r="D148" s="636"/>
      <c r="E148" s="637">
        <f t="shared" si="2"/>
      </c>
    </row>
    <row r="149" spans="1:5" ht="12.75">
      <c r="A149" s="635"/>
      <c r="B149" s="636"/>
      <c r="C149" s="637"/>
      <c r="D149" s="636"/>
      <c r="E149" s="637">
        <f t="shared" si="2"/>
      </c>
    </row>
    <row r="150" spans="1:5" ht="12.75">
      <c r="A150" s="635"/>
      <c r="B150" s="636"/>
      <c r="C150" s="637"/>
      <c r="D150" s="636"/>
      <c r="E150" s="637">
        <f t="shared" si="2"/>
      </c>
    </row>
    <row r="151" spans="1:5" ht="12.75">
      <c r="A151" s="635"/>
      <c r="B151" s="636"/>
      <c r="C151" s="637"/>
      <c r="D151" s="636"/>
      <c r="E151" s="637">
        <f t="shared" si="2"/>
      </c>
    </row>
    <row r="152" spans="1:5" ht="12.75">
      <c r="A152" s="635"/>
      <c r="B152" s="636"/>
      <c r="C152" s="637"/>
      <c r="D152" s="636"/>
      <c r="E152" s="637">
        <f t="shared" si="2"/>
      </c>
    </row>
    <row r="153" spans="1:5" ht="12.75">
      <c r="A153" s="635"/>
      <c r="B153" s="636"/>
      <c r="C153" s="637"/>
      <c r="D153" s="636"/>
      <c r="E153" s="637">
        <f t="shared" si="2"/>
      </c>
    </row>
    <row r="154" spans="1:5" ht="12.75">
      <c r="A154" s="635"/>
      <c r="B154" s="636"/>
      <c r="C154" s="637"/>
      <c r="D154" s="636"/>
      <c r="E154" s="637">
        <f t="shared" si="2"/>
      </c>
    </row>
    <row r="155" spans="1:5" ht="12.75">
      <c r="A155" s="635"/>
      <c r="B155" s="636"/>
      <c r="C155" s="637"/>
      <c r="D155" s="636"/>
      <c r="E155" s="637">
        <f t="shared" si="2"/>
      </c>
    </row>
    <row r="156" spans="1:5" ht="12.75">
      <c r="A156" s="635"/>
      <c r="B156" s="636"/>
      <c r="C156" s="637"/>
      <c r="D156" s="636"/>
      <c r="E156" s="637">
        <f t="shared" si="2"/>
      </c>
    </row>
    <row r="157" spans="1:5" ht="12.75">
      <c r="A157" s="635"/>
      <c r="B157" s="636"/>
      <c r="C157" s="637"/>
      <c r="D157" s="636"/>
      <c r="E157" s="637">
        <f t="shared" si="2"/>
      </c>
    </row>
    <row r="158" spans="1:5" ht="12.75">
      <c r="A158" s="635"/>
      <c r="B158" s="636"/>
      <c r="C158" s="637"/>
      <c r="D158" s="636"/>
      <c r="E158" s="637">
        <f t="shared" si="2"/>
      </c>
    </row>
    <row r="159" spans="1:5" ht="12.75">
      <c r="A159" s="635"/>
      <c r="B159" s="636"/>
      <c r="C159" s="637"/>
      <c r="D159" s="636"/>
      <c r="E159" s="637">
        <f t="shared" si="2"/>
      </c>
    </row>
    <row r="160" spans="1:5" ht="12.75">
      <c r="A160" s="635"/>
      <c r="B160" s="636"/>
      <c r="C160" s="637"/>
      <c r="D160" s="636"/>
      <c r="E160" s="637">
        <f t="shared" si="2"/>
      </c>
    </row>
    <row r="161" spans="1:5" ht="12.75">
      <c r="A161" s="635"/>
      <c r="B161" s="636"/>
      <c r="C161" s="637"/>
      <c r="D161" s="636"/>
      <c r="E161" s="637">
        <f t="shared" si="2"/>
      </c>
    </row>
    <row r="162" spans="1:5" ht="12.75">
      <c r="A162" s="635"/>
      <c r="B162" s="636"/>
      <c r="C162" s="637"/>
      <c r="D162" s="636"/>
      <c r="E162" s="637">
        <f t="shared" si="2"/>
      </c>
    </row>
    <row r="163" spans="1:5" ht="12.75">
      <c r="A163" s="635"/>
      <c r="B163" s="636"/>
      <c r="C163" s="637"/>
      <c r="D163" s="636"/>
      <c r="E163" s="637">
        <f t="shared" si="2"/>
      </c>
    </row>
    <row r="164" spans="1:5" ht="12.75">
      <c r="A164" s="635"/>
      <c r="B164" s="636"/>
      <c r="C164" s="637"/>
      <c r="D164" s="636"/>
      <c r="E164" s="637">
        <f t="shared" si="2"/>
      </c>
    </row>
    <row r="165" spans="1:5" ht="12.75">
      <c r="A165" s="635"/>
      <c r="B165" s="636"/>
      <c r="C165" s="637"/>
      <c r="D165" s="636"/>
      <c r="E165" s="637">
        <f t="shared" si="2"/>
      </c>
    </row>
    <row r="166" spans="1:5" ht="12.75">
      <c r="A166" s="635"/>
      <c r="B166" s="636"/>
      <c r="C166" s="637"/>
      <c r="D166" s="636"/>
      <c r="E166" s="637">
        <f t="shared" si="2"/>
      </c>
    </row>
    <row r="167" spans="1:5" ht="12.75">
      <c r="A167" s="635"/>
      <c r="B167" s="636"/>
      <c r="C167" s="637"/>
      <c r="D167" s="636"/>
      <c r="E167" s="637">
        <f t="shared" si="2"/>
      </c>
    </row>
    <row r="168" spans="1:5" ht="12.75">
      <c r="A168" s="635"/>
      <c r="B168" s="636"/>
      <c r="C168" s="637"/>
      <c r="D168" s="636"/>
      <c r="E168" s="637">
        <f t="shared" si="2"/>
      </c>
    </row>
    <row r="169" spans="1:5" ht="12.75">
      <c r="A169" s="635"/>
      <c r="B169" s="636"/>
      <c r="C169" s="637"/>
      <c r="D169" s="636"/>
      <c r="E169" s="637">
        <f t="shared" si="2"/>
      </c>
    </row>
    <row r="170" spans="1:5" ht="12.75">
      <c r="A170" s="635"/>
      <c r="B170" s="636"/>
      <c r="C170" s="637"/>
      <c r="D170" s="636"/>
      <c r="E170" s="637">
        <f t="shared" si="2"/>
      </c>
    </row>
    <row r="171" spans="1:5" ht="12.75">
      <c r="A171" s="635"/>
      <c r="B171" s="636"/>
      <c r="C171" s="637"/>
      <c r="D171" s="636"/>
      <c r="E171" s="637">
        <f t="shared" si="2"/>
      </c>
    </row>
    <row r="172" spans="1:5" ht="12.75">
      <c r="A172" s="635"/>
      <c r="B172" s="636"/>
      <c r="C172" s="637"/>
      <c r="D172" s="636"/>
      <c r="E172" s="637">
        <f t="shared" si="2"/>
      </c>
    </row>
    <row r="173" spans="1:5" ht="12.75">
      <c r="A173" s="635"/>
      <c r="B173" s="636"/>
      <c r="C173" s="637"/>
      <c r="D173" s="636"/>
      <c r="E173" s="637">
        <f t="shared" si="2"/>
      </c>
    </row>
    <row r="174" spans="1:5" ht="12.75">
      <c r="A174" s="635"/>
      <c r="B174" s="636"/>
      <c r="C174" s="637"/>
      <c r="D174" s="636"/>
      <c r="E174" s="637">
        <f t="shared" si="2"/>
      </c>
    </row>
    <row r="175" spans="1:5" ht="12.75">
      <c r="A175" s="635"/>
      <c r="B175" s="636"/>
      <c r="C175" s="637"/>
      <c r="D175" s="636"/>
      <c r="E175" s="637">
        <f t="shared" si="2"/>
      </c>
    </row>
    <row r="176" spans="1:5" ht="12.75">
      <c r="A176" s="635"/>
      <c r="B176" s="636"/>
      <c r="C176" s="637"/>
      <c r="D176" s="636"/>
      <c r="E176" s="637">
        <f t="shared" si="2"/>
      </c>
    </row>
    <row r="177" spans="1:5" ht="12.75">
      <c r="A177" s="635"/>
      <c r="B177" s="636"/>
      <c r="C177" s="637"/>
      <c r="D177" s="636"/>
      <c r="E177" s="637">
        <f t="shared" si="2"/>
      </c>
    </row>
    <row r="178" spans="1:5" ht="12.75">
      <c r="A178" s="635"/>
      <c r="B178" s="636"/>
      <c r="C178" s="637"/>
      <c r="D178" s="636"/>
      <c r="E178" s="637">
        <f t="shared" si="2"/>
      </c>
    </row>
    <row r="179" spans="1:5" ht="12.75">
      <c r="A179" s="635"/>
      <c r="B179" s="636"/>
      <c r="C179" s="637"/>
      <c r="D179" s="636"/>
      <c r="E179" s="637">
        <f t="shared" si="2"/>
      </c>
    </row>
    <row r="180" spans="1:5" ht="12.75">
      <c r="A180" s="635"/>
      <c r="B180" s="636"/>
      <c r="C180" s="637"/>
      <c r="D180" s="636"/>
      <c r="E180" s="637">
        <f t="shared" si="2"/>
      </c>
    </row>
    <row r="181" spans="1:5" ht="12.75">
      <c r="A181" s="635"/>
      <c r="B181" s="636"/>
      <c r="C181" s="637"/>
      <c r="D181" s="636"/>
      <c r="E181" s="637">
        <f t="shared" si="2"/>
      </c>
    </row>
    <row r="182" spans="1:5" ht="12.75">
      <c r="A182" s="635"/>
      <c r="B182" s="636"/>
      <c r="C182" s="637"/>
      <c r="D182" s="636"/>
      <c r="E182" s="637">
        <f t="shared" si="2"/>
      </c>
    </row>
    <row r="183" spans="1:5" ht="12.75">
      <c r="A183" s="635"/>
      <c r="B183" s="636"/>
      <c r="C183" s="637"/>
      <c r="D183" s="636"/>
      <c r="E183" s="637">
        <f t="shared" si="2"/>
      </c>
    </row>
    <row r="184" spans="1:5" ht="12.75">
      <c r="A184" s="635"/>
      <c r="B184" s="636"/>
      <c r="C184" s="637"/>
      <c r="D184" s="636"/>
      <c r="E184" s="637">
        <f t="shared" si="2"/>
      </c>
    </row>
    <row r="185" spans="1:5" ht="12.75">
      <c r="A185" s="635"/>
      <c r="B185" s="636"/>
      <c r="C185" s="637"/>
      <c r="D185" s="636"/>
      <c r="E185" s="637">
        <f t="shared" si="2"/>
      </c>
    </row>
    <row r="186" spans="1:5" ht="12.75">
      <c r="A186" s="635"/>
      <c r="B186" s="636"/>
      <c r="C186" s="637"/>
      <c r="D186" s="636"/>
      <c r="E186" s="637">
        <f t="shared" si="2"/>
      </c>
    </row>
    <row r="187" spans="1:5" ht="12.75">
      <c r="A187" s="635"/>
      <c r="B187" s="636"/>
      <c r="C187" s="637"/>
      <c r="D187" s="636"/>
      <c r="E187" s="637">
        <f t="shared" si="2"/>
      </c>
    </row>
    <row r="188" spans="1:5" ht="12.75">
      <c r="A188" s="635"/>
      <c r="B188" s="636"/>
      <c r="C188" s="637"/>
      <c r="D188" s="636"/>
      <c r="E188" s="637">
        <f t="shared" si="2"/>
      </c>
    </row>
    <row r="189" spans="1:5" ht="12.75">
      <c r="A189" s="635"/>
      <c r="B189" s="636"/>
      <c r="C189" s="637"/>
      <c r="D189" s="636"/>
      <c r="E189" s="637">
        <f t="shared" si="2"/>
      </c>
    </row>
    <row r="190" spans="1:5" ht="12.75">
      <c r="A190" s="635"/>
      <c r="B190" s="636"/>
      <c r="C190" s="637"/>
      <c r="D190" s="636"/>
      <c r="E190" s="637">
        <f t="shared" si="2"/>
      </c>
    </row>
    <row r="191" spans="1:5" ht="12.75">
      <c r="A191" s="635"/>
      <c r="B191" s="636"/>
      <c r="C191" s="637"/>
      <c r="D191" s="636"/>
      <c r="E191" s="637">
        <f t="shared" si="2"/>
      </c>
    </row>
    <row r="192" spans="1:5" ht="12.75">
      <c r="A192" s="635"/>
      <c r="B192" s="636"/>
      <c r="C192" s="637"/>
      <c r="D192" s="636"/>
      <c r="E192" s="637">
        <f t="shared" si="2"/>
      </c>
    </row>
    <row r="193" spans="1:5" ht="12.75">
      <c r="A193" s="635"/>
      <c r="B193" s="636"/>
      <c r="C193" s="637"/>
      <c r="D193" s="636"/>
      <c r="E193" s="637">
        <f t="shared" si="2"/>
      </c>
    </row>
    <row r="194" spans="1:5" ht="12.75">
      <c r="A194" s="635"/>
      <c r="B194" s="636"/>
      <c r="C194" s="637"/>
      <c r="D194" s="636"/>
      <c r="E194" s="637">
        <f t="shared" si="2"/>
      </c>
    </row>
    <row r="195" spans="1:5" ht="12.75">
      <c r="A195" s="635"/>
      <c r="B195" s="636"/>
      <c r="C195" s="637"/>
      <c r="D195" s="636"/>
      <c r="E195" s="637">
        <f aca="true" t="shared" si="3" ref="E195:E258">IF(B195&lt;&gt;0,IF(ABS(B195-D195)&gt;0.1,"KO","OK"),"")</f>
      </c>
    </row>
    <row r="196" spans="1:5" ht="12.75">
      <c r="A196" s="635"/>
      <c r="B196" s="636"/>
      <c r="C196" s="637"/>
      <c r="D196" s="636"/>
      <c r="E196" s="637">
        <f t="shared" si="3"/>
      </c>
    </row>
    <row r="197" spans="1:5" ht="12.75">
      <c r="A197" s="635"/>
      <c r="B197" s="636"/>
      <c r="C197" s="637"/>
      <c r="D197" s="636"/>
      <c r="E197" s="637">
        <f t="shared" si="3"/>
      </c>
    </row>
    <row r="198" spans="1:5" ht="12.75">
      <c r="A198" s="635"/>
      <c r="B198" s="636"/>
      <c r="C198" s="637"/>
      <c r="D198" s="636"/>
      <c r="E198" s="637">
        <f t="shared" si="3"/>
      </c>
    </row>
    <row r="199" spans="1:5" ht="12.75">
      <c r="A199" s="635"/>
      <c r="B199" s="636"/>
      <c r="C199" s="637"/>
      <c r="D199" s="636"/>
      <c r="E199" s="637">
        <f t="shared" si="3"/>
      </c>
    </row>
    <row r="200" spans="1:5" ht="12.75">
      <c r="A200" s="635"/>
      <c r="B200" s="636"/>
      <c r="C200" s="637"/>
      <c r="D200" s="636"/>
      <c r="E200" s="637">
        <f t="shared" si="3"/>
      </c>
    </row>
    <row r="201" spans="1:5" ht="12.75">
      <c r="A201" s="635"/>
      <c r="B201" s="636"/>
      <c r="C201" s="637"/>
      <c r="D201" s="636"/>
      <c r="E201" s="637">
        <f t="shared" si="3"/>
      </c>
    </row>
    <row r="202" spans="1:5" ht="12.75">
      <c r="A202" s="635"/>
      <c r="B202" s="636"/>
      <c r="C202" s="637"/>
      <c r="D202" s="636"/>
      <c r="E202" s="637">
        <f t="shared" si="3"/>
      </c>
    </row>
    <row r="203" spans="1:5" ht="12.75">
      <c r="A203" s="635"/>
      <c r="B203" s="636"/>
      <c r="C203" s="637"/>
      <c r="D203" s="636"/>
      <c r="E203" s="637">
        <f t="shared" si="3"/>
      </c>
    </row>
    <row r="204" spans="1:5" ht="12.75">
      <c r="A204" s="635"/>
      <c r="B204" s="636"/>
      <c r="C204" s="637"/>
      <c r="D204" s="636"/>
      <c r="E204" s="637">
        <f t="shared" si="3"/>
      </c>
    </row>
    <row r="205" spans="1:5" ht="12.75">
      <c r="A205" s="635"/>
      <c r="B205" s="636"/>
      <c r="C205" s="637"/>
      <c r="D205" s="636"/>
      <c r="E205" s="637">
        <f t="shared" si="3"/>
      </c>
    </row>
    <row r="206" spans="1:5" ht="12.75">
      <c r="A206" s="635"/>
      <c r="B206" s="636"/>
      <c r="C206" s="637"/>
      <c r="D206" s="636"/>
      <c r="E206" s="637">
        <f t="shared" si="3"/>
      </c>
    </row>
    <row r="207" spans="1:5" ht="12.75">
      <c r="A207" s="635"/>
      <c r="B207" s="636"/>
      <c r="C207" s="637"/>
      <c r="D207" s="636"/>
      <c r="E207" s="637">
        <f t="shared" si="3"/>
      </c>
    </row>
    <row r="208" spans="1:5" ht="12.75">
      <c r="A208" s="635"/>
      <c r="B208" s="636"/>
      <c r="C208" s="637"/>
      <c r="D208" s="636"/>
      <c r="E208" s="637">
        <f t="shared" si="3"/>
      </c>
    </row>
    <row r="209" spans="1:5" ht="12.75">
      <c r="A209" s="635"/>
      <c r="B209" s="636"/>
      <c r="C209" s="637"/>
      <c r="D209" s="636"/>
      <c r="E209" s="637">
        <f t="shared" si="3"/>
      </c>
    </row>
    <row r="210" spans="1:5" ht="12.75">
      <c r="A210" s="635"/>
      <c r="B210" s="636"/>
      <c r="C210" s="637"/>
      <c r="D210" s="636"/>
      <c r="E210" s="637">
        <f t="shared" si="3"/>
      </c>
    </row>
    <row r="211" spans="1:5" ht="12.75">
      <c r="A211" s="635"/>
      <c r="B211" s="636"/>
      <c r="C211" s="637"/>
      <c r="D211" s="636"/>
      <c r="E211" s="637">
        <f t="shared" si="3"/>
      </c>
    </row>
    <row r="212" spans="1:5" ht="12.75">
      <c r="A212" s="635"/>
      <c r="B212" s="636"/>
      <c r="C212" s="637"/>
      <c r="D212" s="636"/>
      <c r="E212" s="637">
        <f t="shared" si="3"/>
      </c>
    </row>
    <row r="213" spans="1:5" ht="12.75">
      <c r="A213" s="635"/>
      <c r="B213" s="636"/>
      <c r="C213" s="637"/>
      <c r="D213" s="636"/>
      <c r="E213" s="637">
        <f t="shared" si="3"/>
      </c>
    </row>
    <row r="214" spans="1:5" ht="12.75">
      <c r="A214" s="635"/>
      <c r="B214" s="636"/>
      <c r="C214" s="637"/>
      <c r="D214" s="636"/>
      <c r="E214" s="637">
        <f t="shared" si="3"/>
      </c>
    </row>
    <row r="215" spans="1:5" ht="12.75">
      <c r="A215" s="635"/>
      <c r="B215" s="636"/>
      <c r="C215" s="637"/>
      <c r="D215" s="636"/>
      <c r="E215" s="637">
        <f t="shared" si="3"/>
      </c>
    </row>
    <row r="216" spans="1:5" ht="12.75">
      <c r="A216" s="635"/>
      <c r="B216" s="636"/>
      <c r="C216" s="637"/>
      <c r="D216" s="636"/>
      <c r="E216" s="637">
        <f t="shared" si="3"/>
      </c>
    </row>
    <row r="217" spans="1:5" ht="12.75">
      <c r="A217" s="635"/>
      <c r="B217" s="636"/>
      <c r="C217" s="637"/>
      <c r="D217" s="636"/>
      <c r="E217" s="637">
        <f t="shared" si="3"/>
      </c>
    </row>
    <row r="218" spans="1:5" ht="12.75">
      <c r="A218" s="635"/>
      <c r="B218" s="636"/>
      <c r="C218" s="637"/>
      <c r="D218" s="636"/>
      <c r="E218" s="637">
        <f t="shared" si="3"/>
      </c>
    </row>
    <row r="219" spans="1:5" ht="12.75">
      <c r="A219" s="635"/>
      <c r="B219" s="636"/>
      <c r="C219" s="637"/>
      <c r="D219" s="636"/>
      <c r="E219" s="637">
        <f t="shared" si="3"/>
      </c>
    </row>
    <row r="220" spans="1:5" ht="12.75">
      <c r="A220" s="635"/>
      <c r="B220" s="636"/>
      <c r="C220" s="637"/>
      <c r="D220" s="636"/>
      <c r="E220" s="637">
        <f t="shared" si="3"/>
      </c>
    </row>
    <row r="221" spans="1:5" ht="12.75">
      <c r="A221" s="635"/>
      <c r="B221" s="636"/>
      <c r="C221" s="637"/>
      <c r="D221" s="636"/>
      <c r="E221" s="637">
        <f t="shared" si="3"/>
      </c>
    </row>
    <row r="222" spans="1:5" ht="12.75">
      <c r="A222" s="635"/>
      <c r="B222" s="636"/>
      <c r="C222" s="637"/>
      <c r="D222" s="636"/>
      <c r="E222" s="637">
        <f t="shared" si="3"/>
      </c>
    </row>
    <row r="223" spans="1:5" ht="12.75">
      <c r="A223" s="635"/>
      <c r="B223" s="636"/>
      <c r="C223" s="637"/>
      <c r="D223" s="636"/>
      <c r="E223" s="637">
        <f t="shared" si="3"/>
      </c>
    </row>
    <row r="224" spans="1:5" ht="12.75">
      <c r="A224" s="635"/>
      <c r="B224" s="636"/>
      <c r="C224" s="637"/>
      <c r="D224" s="636"/>
      <c r="E224" s="637">
        <f t="shared" si="3"/>
      </c>
    </row>
    <row r="225" spans="1:5" ht="12.75">
      <c r="A225" s="635"/>
      <c r="B225" s="636"/>
      <c r="C225" s="637"/>
      <c r="D225" s="636"/>
      <c r="E225" s="637">
        <f t="shared" si="3"/>
      </c>
    </row>
    <row r="226" spans="1:5" ht="12.75">
      <c r="A226" s="635"/>
      <c r="B226" s="636"/>
      <c r="C226" s="637"/>
      <c r="D226" s="636"/>
      <c r="E226" s="637">
        <f t="shared" si="3"/>
      </c>
    </row>
    <row r="227" spans="1:5" ht="12.75">
      <c r="A227" s="635"/>
      <c r="B227" s="636"/>
      <c r="C227" s="637"/>
      <c r="D227" s="636"/>
      <c r="E227" s="637">
        <f t="shared" si="3"/>
      </c>
    </row>
    <row r="228" spans="1:5" ht="12.75">
      <c r="A228" s="635"/>
      <c r="B228" s="636"/>
      <c r="C228" s="637"/>
      <c r="D228" s="636"/>
      <c r="E228" s="637">
        <f t="shared" si="3"/>
      </c>
    </row>
    <row r="229" spans="1:5" ht="12.75">
      <c r="A229" s="635"/>
      <c r="B229" s="636"/>
      <c r="C229" s="637"/>
      <c r="D229" s="636"/>
      <c r="E229" s="637">
        <f t="shared" si="3"/>
      </c>
    </row>
    <row r="230" spans="1:5" ht="12.75">
      <c r="A230" s="635"/>
      <c r="B230" s="636"/>
      <c r="C230" s="637"/>
      <c r="D230" s="636"/>
      <c r="E230" s="637">
        <f t="shared" si="3"/>
      </c>
    </row>
    <row r="231" spans="1:5" ht="12.75">
      <c r="A231" s="635"/>
      <c r="B231" s="636"/>
      <c r="C231" s="637"/>
      <c r="D231" s="636"/>
      <c r="E231" s="637">
        <f t="shared" si="3"/>
      </c>
    </row>
    <row r="232" spans="1:5" ht="12.75">
      <c r="A232" s="635"/>
      <c r="B232" s="636"/>
      <c r="C232" s="637"/>
      <c r="D232" s="636"/>
      <c r="E232" s="637">
        <f t="shared" si="3"/>
      </c>
    </row>
    <row r="233" spans="1:5" ht="12.75">
      <c r="A233" s="635"/>
      <c r="B233" s="636"/>
      <c r="C233" s="637"/>
      <c r="D233" s="636"/>
      <c r="E233" s="637">
        <f t="shared" si="3"/>
      </c>
    </row>
    <row r="234" spans="1:5" ht="12.75">
      <c r="A234" s="635"/>
      <c r="B234" s="636"/>
      <c r="C234" s="637"/>
      <c r="D234" s="636"/>
      <c r="E234" s="637">
        <f t="shared" si="3"/>
      </c>
    </row>
    <row r="235" spans="1:5" ht="12.75">
      <c r="A235" s="635"/>
      <c r="B235" s="636"/>
      <c r="C235" s="637"/>
      <c r="D235" s="636"/>
      <c r="E235" s="637">
        <f t="shared" si="3"/>
      </c>
    </row>
    <row r="236" spans="1:5" ht="12.75">
      <c r="A236" s="635"/>
      <c r="B236" s="636"/>
      <c r="C236" s="637"/>
      <c r="D236" s="636"/>
      <c r="E236" s="637">
        <f t="shared" si="3"/>
      </c>
    </row>
    <row r="237" spans="1:5" ht="12.75">
      <c r="A237" s="635"/>
      <c r="B237" s="636"/>
      <c r="C237" s="637"/>
      <c r="D237" s="636"/>
      <c r="E237" s="637">
        <f t="shared" si="3"/>
      </c>
    </row>
    <row r="238" spans="1:5" ht="12.75">
      <c r="A238" s="635"/>
      <c r="B238" s="636"/>
      <c r="C238" s="637"/>
      <c r="D238" s="636"/>
      <c r="E238" s="637">
        <f t="shared" si="3"/>
      </c>
    </row>
    <row r="239" spans="1:5" ht="12.75">
      <c r="A239" s="635"/>
      <c r="B239" s="636"/>
      <c r="C239" s="637"/>
      <c r="D239" s="636"/>
      <c r="E239" s="637">
        <f t="shared" si="3"/>
      </c>
    </row>
    <row r="240" spans="1:5" ht="12.75">
      <c r="A240" s="635"/>
      <c r="B240" s="636"/>
      <c r="C240" s="637"/>
      <c r="D240" s="636"/>
      <c r="E240" s="637">
        <f t="shared" si="3"/>
      </c>
    </row>
    <row r="241" spans="1:5" ht="12.75">
      <c r="A241" s="635"/>
      <c r="B241" s="636"/>
      <c r="C241" s="637"/>
      <c r="D241" s="636"/>
      <c r="E241" s="637">
        <f t="shared" si="3"/>
      </c>
    </row>
    <row r="242" spans="1:5" ht="12.75">
      <c r="A242" s="635"/>
      <c r="B242" s="636"/>
      <c r="C242" s="637"/>
      <c r="D242" s="636"/>
      <c r="E242" s="637">
        <f t="shared" si="3"/>
      </c>
    </row>
    <row r="243" spans="1:5" ht="12.75">
      <c r="A243" s="635"/>
      <c r="B243" s="636"/>
      <c r="C243" s="637"/>
      <c r="D243" s="636"/>
      <c r="E243" s="637">
        <f t="shared" si="3"/>
      </c>
    </row>
    <row r="244" spans="1:5" ht="12.75">
      <c r="A244" s="635"/>
      <c r="B244" s="636"/>
      <c r="C244" s="637"/>
      <c r="D244" s="636"/>
      <c r="E244" s="637">
        <f t="shared" si="3"/>
      </c>
    </row>
    <row r="245" spans="1:5" ht="12.75">
      <c r="A245" s="635"/>
      <c r="B245" s="636"/>
      <c r="C245" s="637"/>
      <c r="D245" s="636"/>
      <c r="E245" s="637">
        <f t="shared" si="3"/>
      </c>
    </row>
    <row r="246" spans="1:5" ht="12.75">
      <c r="A246" s="635"/>
      <c r="B246" s="636"/>
      <c r="C246" s="637"/>
      <c r="D246" s="636"/>
      <c r="E246" s="637">
        <f t="shared" si="3"/>
      </c>
    </row>
    <row r="247" spans="1:5" ht="12.75">
      <c r="A247" s="635"/>
      <c r="B247" s="636"/>
      <c r="C247" s="637"/>
      <c r="D247" s="636"/>
      <c r="E247" s="637">
        <f t="shared" si="3"/>
      </c>
    </row>
    <row r="248" spans="1:5" ht="12.75">
      <c r="A248" s="635"/>
      <c r="B248" s="636"/>
      <c r="C248" s="637"/>
      <c r="D248" s="636"/>
      <c r="E248" s="637">
        <f t="shared" si="3"/>
      </c>
    </row>
    <row r="249" spans="1:5" ht="12.75">
      <c r="A249" s="635"/>
      <c r="B249" s="636"/>
      <c r="C249" s="637"/>
      <c r="D249" s="636"/>
      <c r="E249" s="637">
        <f t="shared" si="3"/>
      </c>
    </row>
    <row r="250" spans="1:5" ht="12.75">
      <c r="A250" s="635"/>
      <c r="B250" s="636"/>
      <c r="C250" s="637"/>
      <c r="D250" s="636"/>
      <c r="E250" s="637">
        <f t="shared" si="3"/>
      </c>
    </row>
    <row r="251" spans="1:5" ht="12.75">
      <c r="A251" s="635"/>
      <c r="B251" s="636"/>
      <c r="C251" s="637"/>
      <c r="D251" s="636"/>
      <c r="E251" s="637">
        <f t="shared" si="3"/>
      </c>
    </row>
    <row r="252" spans="1:5" ht="12.75">
      <c r="A252" s="635"/>
      <c r="B252" s="636"/>
      <c r="C252" s="637"/>
      <c r="D252" s="636"/>
      <c r="E252" s="637">
        <f t="shared" si="3"/>
      </c>
    </row>
    <row r="253" spans="1:5" ht="12.75">
      <c r="A253" s="635"/>
      <c r="B253" s="636"/>
      <c r="C253" s="637"/>
      <c r="D253" s="636"/>
      <c r="E253" s="637">
        <f t="shared" si="3"/>
      </c>
    </row>
    <row r="254" spans="1:5" ht="12.75">
      <c r="A254" s="635"/>
      <c r="B254" s="636"/>
      <c r="C254" s="637"/>
      <c r="D254" s="636"/>
      <c r="E254" s="637">
        <f t="shared" si="3"/>
      </c>
    </row>
    <row r="255" spans="1:5" ht="12.75">
      <c r="A255" s="635"/>
      <c r="B255" s="636"/>
      <c r="C255" s="637"/>
      <c r="D255" s="636"/>
      <c r="E255" s="637">
        <f t="shared" si="3"/>
      </c>
    </row>
    <row r="256" spans="1:5" ht="12.75">
      <c r="A256" s="635"/>
      <c r="B256" s="636"/>
      <c r="C256" s="637"/>
      <c r="D256" s="636"/>
      <c r="E256" s="637">
        <f t="shared" si="3"/>
      </c>
    </row>
    <row r="257" spans="1:5" ht="12.75">
      <c r="A257" s="635"/>
      <c r="B257" s="636"/>
      <c r="C257" s="637"/>
      <c r="D257" s="636"/>
      <c r="E257" s="637">
        <f t="shared" si="3"/>
      </c>
    </row>
    <row r="258" spans="1:5" ht="12.75">
      <c r="A258" s="635"/>
      <c r="B258" s="636"/>
      <c r="C258" s="637"/>
      <c r="D258" s="636"/>
      <c r="E258" s="637">
        <f t="shared" si="3"/>
      </c>
    </row>
    <row r="259" spans="1:5" ht="12.75">
      <c r="A259" s="635"/>
      <c r="B259" s="636"/>
      <c r="C259" s="637"/>
      <c r="D259" s="636"/>
      <c r="E259" s="637">
        <f aca="true" t="shared" si="4" ref="E259:E322">IF(B259&lt;&gt;0,IF(ABS(B259-D259)&gt;0.1,"KO","OK"),"")</f>
      </c>
    </row>
    <row r="260" spans="1:5" ht="12.75">
      <c r="A260" s="635"/>
      <c r="B260" s="636"/>
      <c r="C260" s="637"/>
      <c r="D260" s="636"/>
      <c r="E260" s="637">
        <f t="shared" si="4"/>
      </c>
    </row>
    <row r="261" spans="1:5" ht="12.75">
      <c r="A261" s="635"/>
      <c r="B261" s="636"/>
      <c r="C261" s="637"/>
      <c r="D261" s="636"/>
      <c r="E261" s="637">
        <f t="shared" si="4"/>
      </c>
    </row>
    <row r="262" spans="1:5" ht="12.75">
      <c r="A262" s="635"/>
      <c r="B262" s="636"/>
      <c r="C262" s="637"/>
      <c r="D262" s="636"/>
      <c r="E262" s="637">
        <f t="shared" si="4"/>
      </c>
    </row>
    <row r="263" spans="1:5" ht="12.75">
      <c r="A263" s="635"/>
      <c r="B263" s="636"/>
      <c r="C263" s="637"/>
      <c r="D263" s="636"/>
      <c r="E263" s="637">
        <f t="shared" si="4"/>
      </c>
    </row>
    <row r="264" spans="1:5" ht="12.75">
      <c r="A264" s="635"/>
      <c r="B264" s="636"/>
      <c r="C264" s="637"/>
      <c r="D264" s="636"/>
      <c r="E264" s="637">
        <f t="shared" si="4"/>
      </c>
    </row>
    <row r="265" spans="1:5" ht="12.75">
      <c r="A265" s="635"/>
      <c r="B265" s="636"/>
      <c r="C265" s="637"/>
      <c r="D265" s="636"/>
      <c r="E265" s="637">
        <f t="shared" si="4"/>
      </c>
    </row>
    <row r="266" spans="1:5" ht="12.75">
      <c r="A266" s="635"/>
      <c r="B266" s="636"/>
      <c r="C266" s="637"/>
      <c r="D266" s="636"/>
      <c r="E266" s="637">
        <f t="shared" si="4"/>
      </c>
    </row>
    <row r="267" spans="1:5" ht="12.75">
      <c r="A267" s="635"/>
      <c r="B267" s="636"/>
      <c r="C267" s="637"/>
      <c r="D267" s="636"/>
      <c r="E267" s="637">
        <f t="shared" si="4"/>
      </c>
    </row>
    <row r="268" spans="1:5" ht="12.75">
      <c r="A268" s="635"/>
      <c r="B268" s="636"/>
      <c r="C268" s="637"/>
      <c r="D268" s="636"/>
      <c r="E268" s="637">
        <f t="shared" si="4"/>
      </c>
    </row>
    <row r="269" spans="1:5" ht="12.75">
      <c r="A269" s="635"/>
      <c r="B269" s="636"/>
      <c r="C269" s="637"/>
      <c r="D269" s="636"/>
      <c r="E269" s="637">
        <f t="shared" si="4"/>
      </c>
    </row>
    <row r="270" spans="1:5" ht="12.75">
      <c r="A270" s="635"/>
      <c r="B270" s="636"/>
      <c r="C270" s="637"/>
      <c r="D270" s="636"/>
      <c r="E270" s="637">
        <f t="shared" si="4"/>
      </c>
    </row>
    <row r="271" spans="1:5" ht="12.75">
      <c r="A271" s="635"/>
      <c r="B271" s="636"/>
      <c r="C271" s="637"/>
      <c r="D271" s="636"/>
      <c r="E271" s="637">
        <f t="shared" si="4"/>
      </c>
    </row>
    <row r="272" spans="1:5" ht="12.75">
      <c r="A272" s="635"/>
      <c r="B272" s="636"/>
      <c r="C272" s="637"/>
      <c r="D272" s="636"/>
      <c r="E272" s="637">
        <f t="shared" si="4"/>
      </c>
    </row>
    <row r="273" spans="1:5" ht="12.75">
      <c r="A273" s="635"/>
      <c r="B273" s="636"/>
      <c r="C273" s="637"/>
      <c r="D273" s="636"/>
      <c r="E273" s="637">
        <f t="shared" si="4"/>
      </c>
    </row>
    <row r="274" spans="1:5" ht="12.75">
      <c r="A274" s="635"/>
      <c r="B274" s="636"/>
      <c r="C274" s="637"/>
      <c r="D274" s="636"/>
      <c r="E274" s="637">
        <f t="shared" si="4"/>
      </c>
    </row>
    <row r="275" spans="1:5" ht="12.75">
      <c r="A275" s="635"/>
      <c r="B275" s="636"/>
      <c r="C275" s="637"/>
      <c r="D275" s="636"/>
      <c r="E275" s="637">
        <f t="shared" si="4"/>
      </c>
    </row>
    <row r="276" spans="1:5" ht="12.75">
      <c r="A276" s="635"/>
      <c r="B276" s="636"/>
      <c r="C276" s="637"/>
      <c r="D276" s="636"/>
      <c r="E276" s="637">
        <f t="shared" si="4"/>
      </c>
    </row>
    <row r="277" spans="1:5" ht="12.75">
      <c r="A277" s="635"/>
      <c r="B277" s="636"/>
      <c r="C277" s="637"/>
      <c r="D277" s="636"/>
      <c r="E277" s="637">
        <f t="shared" si="4"/>
      </c>
    </row>
    <row r="278" spans="1:5" ht="12.75">
      <c r="A278" s="635"/>
      <c r="B278" s="636"/>
      <c r="C278" s="637"/>
      <c r="D278" s="636"/>
      <c r="E278" s="637">
        <f t="shared" si="4"/>
      </c>
    </row>
    <row r="279" spans="1:5" ht="12.75">
      <c r="A279" s="635"/>
      <c r="B279" s="636"/>
      <c r="C279" s="637"/>
      <c r="D279" s="636"/>
      <c r="E279" s="637">
        <f t="shared" si="4"/>
      </c>
    </row>
    <row r="280" spans="1:5" ht="12.75">
      <c r="A280" s="635"/>
      <c r="B280" s="636"/>
      <c r="C280" s="637"/>
      <c r="D280" s="636"/>
      <c r="E280" s="637">
        <f t="shared" si="4"/>
      </c>
    </row>
    <row r="281" spans="1:5" ht="12.75">
      <c r="A281" s="635"/>
      <c r="B281" s="636"/>
      <c r="C281" s="637"/>
      <c r="D281" s="636"/>
      <c r="E281" s="637">
        <f t="shared" si="4"/>
      </c>
    </row>
    <row r="282" spans="1:5" ht="12.75">
      <c r="A282" s="635"/>
      <c r="B282" s="636"/>
      <c r="C282" s="637"/>
      <c r="D282" s="636"/>
      <c r="E282" s="637">
        <f t="shared" si="4"/>
      </c>
    </row>
    <row r="283" spans="1:5" ht="12.75">
      <c r="A283" s="635"/>
      <c r="B283" s="636"/>
      <c r="C283" s="637"/>
      <c r="D283" s="636"/>
      <c r="E283" s="637">
        <f t="shared" si="4"/>
      </c>
    </row>
    <row r="284" spans="1:5" ht="12.75">
      <c r="A284" s="635"/>
      <c r="B284" s="636"/>
      <c r="C284" s="637"/>
      <c r="D284" s="636"/>
      <c r="E284" s="637">
        <f t="shared" si="4"/>
      </c>
    </row>
    <row r="285" spans="1:5" ht="12.75">
      <c r="A285" s="635"/>
      <c r="B285" s="636"/>
      <c r="C285" s="637"/>
      <c r="D285" s="636"/>
      <c r="E285" s="637">
        <f t="shared" si="4"/>
      </c>
    </row>
    <row r="286" spans="1:5" ht="12.75">
      <c r="A286" s="635"/>
      <c r="B286" s="636"/>
      <c r="C286" s="637"/>
      <c r="D286" s="636"/>
      <c r="E286" s="637">
        <f t="shared" si="4"/>
      </c>
    </row>
    <row r="287" spans="1:5" ht="12.75">
      <c r="A287" s="635"/>
      <c r="B287" s="636"/>
      <c r="C287" s="637"/>
      <c r="D287" s="636"/>
      <c r="E287" s="637">
        <f t="shared" si="4"/>
      </c>
    </row>
    <row r="288" spans="1:5" ht="12.75">
      <c r="A288" s="635"/>
      <c r="B288" s="636"/>
      <c r="C288" s="637"/>
      <c r="D288" s="636"/>
      <c r="E288" s="637">
        <f t="shared" si="4"/>
      </c>
    </row>
    <row r="289" spans="1:5" ht="12.75">
      <c r="A289" s="635"/>
      <c r="B289" s="636"/>
      <c r="C289" s="637"/>
      <c r="D289" s="636"/>
      <c r="E289" s="637">
        <f t="shared" si="4"/>
      </c>
    </row>
    <row r="290" spans="1:5" ht="12.75">
      <c r="A290" s="635"/>
      <c r="B290" s="636"/>
      <c r="C290" s="637"/>
      <c r="D290" s="636"/>
      <c r="E290" s="637">
        <f t="shared" si="4"/>
      </c>
    </row>
    <row r="291" spans="1:5" ht="12.75">
      <c r="A291" s="635"/>
      <c r="B291" s="636"/>
      <c r="C291" s="637"/>
      <c r="D291" s="636"/>
      <c r="E291" s="637">
        <f t="shared" si="4"/>
      </c>
    </row>
    <row r="292" spans="1:5" ht="12.75">
      <c r="A292" s="635"/>
      <c r="B292" s="636"/>
      <c r="C292" s="637"/>
      <c r="D292" s="636"/>
      <c r="E292" s="637">
        <f t="shared" si="4"/>
      </c>
    </row>
    <row r="293" spans="1:5" ht="12.75">
      <c r="A293" s="635"/>
      <c r="B293" s="636"/>
      <c r="C293" s="637"/>
      <c r="D293" s="636"/>
      <c r="E293" s="637">
        <f t="shared" si="4"/>
      </c>
    </row>
    <row r="294" spans="1:5" ht="12.75">
      <c r="A294" s="635"/>
      <c r="B294" s="636"/>
      <c r="C294" s="637"/>
      <c r="D294" s="636"/>
      <c r="E294" s="637">
        <f t="shared" si="4"/>
      </c>
    </row>
    <row r="295" spans="1:5" ht="12.75">
      <c r="A295" s="635"/>
      <c r="B295" s="636"/>
      <c r="C295" s="637"/>
      <c r="D295" s="636"/>
      <c r="E295" s="637">
        <f t="shared" si="4"/>
      </c>
    </row>
    <row r="296" spans="1:5" ht="12.75">
      <c r="A296" s="635"/>
      <c r="B296" s="636"/>
      <c r="C296" s="637"/>
      <c r="D296" s="636"/>
      <c r="E296" s="637">
        <f t="shared" si="4"/>
      </c>
    </row>
    <row r="297" spans="1:5" ht="12.75">
      <c r="A297" s="635"/>
      <c r="B297" s="636"/>
      <c r="C297" s="637"/>
      <c r="D297" s="636"/>
      <c r="E297" s="637">
        <f t="shared" si="4"/>
      </c>
    </row>
    <row r="298" spans="1:5" ht="12.75">
      <c r="A298" s="635"/>
      <c r="B298" s="636"/>
      <c r="C298" s="637"/>
      <c r="D298" s="636"/>
      <c r="E298" s="637">
        <f t="shared" si="4"/>
      </c>
    </row>
    <row r="299" spans="1:5" ht="12.75">
      <c r="A299" s="635"/>
      <c r="B299" s="636"/>
      <c r="C299" s="637"/>
      <c r="D299" s="636"/>
      <c r="E299" s="637">
        <f t="shared" si="4"/>
      </c>
    </row>
    <row r="300" spans="1:5" ht="12.75">
      <c r="A300" s="635"/>
      <c r="B300" s="636"/>
      <c r="C300" s="637"/>
      <c r="D300" s="636"/>
      <c r="E300" s="637">
        <f t="shared" si="4"/>
      </c>
    </row>
    <row r="301" spans="1:5" ht="12.75">
      <c r="A301" s="635"/>
      <c r="B301" s="636"/>
      <c r="C301" s="637"/>
      <c r="D301" s="636"/>
      <c r="E301" s="637">
        <f t="shared" si="4"/>
      </c>
    </row>
    <row r="302" spans="1:5" ht="12.75">
      <c r="A302" s="635"/>
      <c r="B302" s="636"/>
      <c r="C302" s="637"/>
      <c r="D302" s="636"/>
      <c r="E302" s="637">
        <f t="shared" si="4"/>
      </c>
    </row>
    <row r="303" spans="1:5" ht="12.75">
      <c r="A303" s="635"/>
      <c r="B303" s="636"/>
      <c r="C303" s="637"/>
      <c r="D303" s="636"/>
      <c r="E303" s="637">
        <f t="shared" si="4"/>
      </c>
    </row>
    <row r="304" spans="1:5" ht="12.75">
      <c r="A304" s="635"/>
      <c r="B304" s="636"/>
      <c r="C304" s="637"/>
      <c r="D304" s="636"/>
      <c r="E304" s="637">
        <f t="shared" si="4"/>
      </c>
    </row>
    <row r="305" spans="1:5" ht="12.75">
      <c r="A305" s="635"/>
      <c r="B305" s="636"/>
      <c r="C305" s="637"/>
      <c r="D305" s="636"/>
      <c r="E305" s="637">
        <f t="shared" si="4"/>
      </c>
    </row>
    <row r="306" spans="1:5" ht="12.75">
      <c r="A306" s="635"/>
      <c r="B306" s="636"/>
      <c r="C306" s="637"/>
      <c r="D306" s="636"/>
      <c r="E306" s="637">
        <f t="shared" si="4"/>
      </c>
    </row>
    <row r="307" spans="1:5" ht="12.75">
      <c r="A307" s="635"/>
      <c r="B307" s="636"/>
      <c r="C307" s="637"/>
      <c r="D307" s="636"/>
      <c r="E307" s="637">
        <f t="shared" si="4"/>
      </c>
    </row>
    <row r="308" spans="1:5" ht="12.75">
      <c r="A308" s="635"/>
      <c r="B308" s="636"/>
      <c r="C308" s="637"/>
      <c r="D308" s="636"/>
      <c r="E308" s="637">
        <f t="shared" si="4"/>
      </c>
    </row>
    <row r="309" spans="1:5" ht="12.75">
      <c r="A309" s="635"/>
      <c r="B309" s="636"/>
      <c r="C309" s="637"/>
      <c r="D309" s="636"/>
      <c r="E309" s="637">
        <f t="shared" si="4"/>
      </c>
    </row>
    <row r="310" spans="1:5" ht="12.75">
      <c r="A310" s="635"/>
      <c r="B310" s="636"/>
      <c r="C310" s="637"/>
      <c r="D310" s="636"/>
      <c r="E310" s="637">
        <f t="shared" si="4"/>
      </c>
    </row>
    <row r="311" spans="1:5" ht="12.75">
      <c r="A311" s="635"/>
      <c r="B311" s="636"/>
      <c r="C311" s="637"/>
      <c r="D311" s="636"/>
      <c r="E311" s="637">
        <f t="shared" si="4"/>
      </c>
    </row>
    <row r="312" spans="1:5" ht="12.75">
      <c r="A312" s="635"/>
      <c r="B312" s="636"/>
      <c r="C312" s="637"/>
      <c r="D312" s="636"/>
      <c r="E312" s="637">
        <f t="shared" si="4"/>
      </c>
    </row>
    <row r="313" spans="1:5" ht="12.75">
      <c r="A313" s="635"/>
      <c r="B313" s="636"/>
      <c r="C313" s="637"/>
      <c r="D313" s="636"/>
      <c r="E313" s="637">
        <f t="shared" si="4"/>
      </c>
    </row>
    <row r="314" spans="1:5" ht="12.75">
      <c r="A314" s="635"/>
      <c r="B314" s="636"/>
      <c r="C314" s="637"/>
      <c r="D314" s="636"/>
      <c r="E314" s="637">
        <f t="shared" si="4"/>
      </c>
    </row>
    <row r="315" spans="1:5" ht="12.75">
      <c r="A315" s="635"/>
      <c r="B315" s="636"/>
      <c r="C315" s="637"/>
      <c r="D315" s="636"/>
      <c r="E315" s="637">
        <f t="shared" si="4"/>
      </c>
    </row>
    <row r="316" spans="1:5" ht="12.75">
      <c r="A316" s="635"/>
      <c r="B316" s="636"/>
      <c r="C316" s="637"/>
      <c r="D316" s="636"/>
      <c r="E316" s="637">
        <f t="shared" si="4"/>
      </c>
    </row>
    <row r="317" spans="1:5" ht="12.75">
      <c r="A317" s="635"/>
      <c r="B317" s="636"/>
      <c r="C317" s="637"/>
      <c r="D317" s="636"/>
      <c r="E317" s="637">
        <f t="shared" si="4"/>
      </c>
    </row>
    <row r="318" spans="1:5" ht="12.75">
      <c r="A318" s="635"/>
      <c r="B318" s="636"/>
      <c r="C318" s="637"/>
      <c r="D318" s="636"/>
      <c r="E318" s="637">
        <f t="shared" si="4"/>
      </c>
    </row>
    <row r="319" spans="1:5" ht="12.75">
      <c r="A319" s="635"/>
      <c r="B319" s="636"/>
      <c r="C319" s="637"/>
      <c r="D319" s="636"/>
      <c r="E319" s="637">
        <f t="shared" si="4"/>
      </c>
    </row>
    <row r="320" spans="1:5" ht="12.75">
      <c r="A320" s="635"/>
      <c r="B320" s="636"/>
      <c r="C320" s="637"/>
      <c r="D320" s="636"/>
      <c r="E320" s="637">
        <f t="shared" si="4"/>
      </c>
    </row>
    <row r="321" spans="1:5" ht="12.75">
      <c r="A321" s="635"/>
      <c r="B321" s="636"/>
      <c r="C321" s="637"/>
      <c r="D321" s="636"/>
      <c r="E321" s="637">
        <f t="shared" si="4"/>
      </c>
    </row>
    <row r="322" spans="1:5" ht="12.75">
      <c r="A322" s="635"/>
      <c r="B322" s="636"/>
      <c r="C322" s="637"/>
      <c r="D322" s="636"/>
      <c r="E322" s="637">
        <f t="shared" si="4"/>
      </c>
    </row>
    <row r="323" spans="1:5" ht="12.75">
      <c r="A323" s="635"/>
      <c r="B323" s="636"/>
      <c r="C323" s="637"/>
      <c r="D323" s="636"/>
      <c r="E323" s="637">
        <f aca="true" t="shared" si="5" ref="E323:E386">IF(B323&lt;&gt;0,IF(ABS(B323-D323)&gt;0.1,"KO","OK"),"")</f>
      </c>
    </row>
    <row r="324" spans="1:5" ht="12.75">
      <c r="A324" s="635"/>
      <c r="B324" s="636"/>
      <c r="C324" s="637"/>
      <c r="D324" s="636"/>
      <c r="E324" s="637">
        <f t="shared" si="5"/>
      </c>
    </row>
    <row r="325" spans="1:5" ht="12.75">
      <c r="A325" s="635"/>
      <c r="B325" s="636"/>
      <c r="C325" s="637"/>
      <c r="D325" s="636"/>
      <c r="E325" s="637">
        <f t="shared" si="5"/>
      </c>
    </row>
    <row r="326" spans="1:5" ht="12.75">
      <c r="A326" s="635"/>
      <c r="B326" s="636"/>
      <c r="C326" s="637"/>
      <c r="D326" s="636"/>
      <c r="E326" s="637">
        <f t="shared" si="5"/>
      </c>
    </row>
    <row r="327" spans="1:5" ht="12.75">
      <c r="A327" s="635"/>
      <c r="B327" s="636"/>
      <c r="C327" s="637"/>
      <c r="D327" s="636"/>
      <c r="E327" s="637">
        <f t="shared" si="5"/>
      </c>
    </row>
    <row r="328" spans="1:5" ht="12.75">
      <c r="A328" s="635"/>
      <c r="B328" s="636"/>
      <c r="C328" s="637"/>
      <c r="D328" s="636"/>
      <c r="E328" s="637">
        <f t="shared" si="5"/>
      </c>
    </row>
    <row r="329" spans="1:5" ht="12.75">
      <c r="A329" s="635"/>
      <c r="B329" s="636"/>
      <c r="C329" s="637"/>
      <c r="D329" s="636"/>
      <c r="E329" s="637">
        <f t="shared" si="5"/>
      </c>
    </row>
    <row r="330" spans="1:5" ht="12.75">
      <c r="A330" s="635"/>
      <c r="B330" s="636"/>
      <c r="C330" s="637"/>
      <c r="D330" s="636"/>
      <c r="E330" s="637">
        <f t="shared" si="5"/>
      </c>
    </row>
    <row r="331" spans="1:5" ht="12.75">
      <c r="A331" s="635"/>
      <c r="B331" s="636"/>
      <c r="C331" s="637"/>
      <c r="D331" s="636"/>
      <c r="E331" s="637">
        <f t="shared" si="5"/>
      </c>
    </row>
    <row r="332" spans="1:5" ht="12.75">
      <c r="A332" s="635"/>
      <c r="B332" s="636"/>
      <c r="C332" s="637"/>
      <c r="D332" s="636"/>
      <c r="E332" s="637">
        <f t="shared" si="5"/>
      </c>
    </row>
    <row r="333" spans="1:5" ht="12.75">
      <c r="A333" s="635"/>
      <c r="B333" s="636"/>
      <c r="C333" s="637"/>
      <c r="D333" s="636"/>
      <c r="E333" s="637">
        <f t="shared" si="5"/>
      </c>
    </row>
    <row r="334" spans="1:5" ht="12.75">
      <c r="A334" s="635"/>
      <c r="B334" s="636"/>
      <c r="C334" s="637"/>
      <c r="D334" s="636"/>
      <c r="E334" s="637">
        <f t="shared" si="5"/>
      </c>
    </row>
    <row r="335" spans="1:5" ht="12.75">
      <c r="A335" s="635"/>
      <c r="B335" s="636"/>
      <c r="C335" s="637"/>
      <c r="D335" s="636"/>
      <c r="E335" s="637">
        <f t="shared" si="5"/>
      </c>
    </row>
    <row r="336" spans="1:5" ht="12.75">
      <c r="A336" s="635"/>
      <c r="B336" s="636"/>
      <c r="C336" s="637"/>
      <c r="D336" s="636"/>
      <c r="E336" s="637">
        <f t="shared" si="5"/>
      </c>
    </row>
    <row r="337" spans="1:5" ht="12.75">
      <c r="A337" s="635"/>
      <c r="B337" s="636"/>
      <c r="C337" s="637"/>
      <c r="D337" s="636"/>
      <c r="E337" s="637">
        <f t="shared" si="5"/>
      </c>
    </row>
    <row r="338" spans="1:5" ht="12.75">
      <c r="A338" s="635"/>
      <c r="B338" s="636"/>
      <c r="C338" s="637"/>
      <c r="D338" s="636"/>
      <c r="E338" s="637">
        <f t="shared" si="5"/>
      </c>
    </row>
    <row r="339" spans="1:5" ht="12.75">
      <c r="A339" s="635"/>
      <c r="B339" s="636"/>
      <c r="C339" s="637"/>
      <c r="D339" s="636"/>
      <c r="E339" s="637">
        <f t="shared" si="5"/>
      </c>
    </row>
    <row r="340" spans="1:5" ht="12.75">
      <c r="A340" s="635"/>
      <c r="B340" s="636"/>
      <c r="C340" s="637"/>
      <c r="D340" s="636"/>
      <c r="E340" s="637">
        <f t="shared" si="5"/>
      </c>
    </row>
    <row r="341" spans="1:5" ht="12.75">
      <c r="A341" s="635"/>
      <c r="B341" s="636"/>
      <c r="C341" s="637"/>
      <c r="D341" s="636"/>
      <c r="E341" s="637">
        <f t="shared" si="5"/>
      </c>
    </row>
    <row r="342" spans="1:5" ht="12.75">
      <c r="A342" s="635"/>
      <c r="B342" s="636"/>
      <c r="C342" s="637"/>
      <c r="D342" s="636"/>
      <c r="E342" s="637">
        <f t="shared" si="5"/>
      </c>
    </row>
    <row r="343" spans="1:5" ht="12.75">
      <c r="A343" s="635"/>
      <c r="B343" s="636"/>
      <c r="C343" s="637"/>
      <c r="D343" s="636"/>
      <c r="E343" s="637">
        <f t="shared" si="5"/>
      </c>
    </row>
    <row r="344" spans="1:5" ht="12.75">
      <c r="A344" s="635"/>
      <c r="B344" s="636"/>
      <c r="C344" s="637"/>
      <c r="D344" s="636"/>
      <c r="E344" s="637">
        <f t="shared" si="5"/>
      </c>
    </row>
    <row r="345" spans="1:5" ht="12.75">
      <c r="A345" s="635"/>
      <c r="B345" s="636"/>
      <c r="C345" s="637"/>
      <c r="D345" s="636"/>
      <c r="E345" s="637">
        <f t="shared" si="5"/>
      </c>
    </row>
    <row r="346" spans="1:5" ht="12.75">
      <c r="A346" s="635"/>
      <c r="B346" s="636"/>
      <c r="C346" s="637"/>
      <c r="D346" s="636"/>
      <c r="E346" s="637">
        <f t="shared" si="5"/>
      </c>
    </row>
    <row r="347" spans="1:5" ht="12.75">
      <c r="A347" s="635"/>
      <c r="B347" s="636"/>
      <c r="C347" s="637"/>
      <c r="D347" s="636"/>
      <c r="E347" s="637">
        <f t="shared" si="5"/>
      </c>
    </row>
    <row r="348" spans="1:5" ht="12.75">
      <c r="A348" s="635"/>
      <c r="B348" s="636"/>
      <c r="C348" s="637"/>
      <c r="D348" s="636"/>
      <c r="E348" s="637">
        <f t="shared" si="5"/>
      </c>
    </row>
    <row r="349" spans="1:5" ht="12.75">
      <c r="A349" s="635"/>
      <c r="B349" s="636"/>
      <c r="C349" s="637"/>
      <c r="D349" s="636"/>
      <c r="E349" s="637">
        <f t="shared" si="5"/>
      </c>
    </row>
    <row r="350" spans="1:5" ht="12.75">
      <c r="A350" s="635"/>
      <c r="B350" s="636"/>
      <c r="C350" s="637"/>
      <c r="D350" s="636"/>
      <c r="E350" s="637">
        <f t="shared" si="5"/>
      </c>
    </row>
    <row r="351" spans="1:5" ht="12.75">
      <c r="A351" s="635"/>
      <c r="B351" s="636"/>
      <c r="C351" s="637"/>
      <c r="D351" s="636"/>
      <c r="E351" s="637">
        <f t="shared" si="5"/>
      </c>
    </row>
    <row r="352" spans="1:5" ht="12.75">
      <c r="A352" s="635"/>
      <c r="B352" s="636"/>
      <c r="C352" s="637"/>
      <c r="D352" s="636"/>
      <c r="E352" s="637">
        <f t="shared" si="5"/>
      </c>
    </row>
    <row r="353" spans="1:5" ht="12.75">
      <c r="A353" s="635"/>
      <c r="B353" s="636"/>
      <c r="C353" s="637"/>
      <c r="D353" s="636"/>
      <c r="E353" s="637">
        <f t="shared" si="5"/>
      </c>
    </row>
    <row r="354" spans="1:5" ht="12.75">
      <c r="A354" s="635"/>
      <c r="B354" s="636"/>
      <c r="C354" s="637"/>
      <c r="D354" s="636"/>
      <c r="E354" s="637">
        <f t="shared" si="5"/>
      </c>
    </row>
    <row r="355" spans="1:5" ht="12.75">
      <c r="A355" s="635"/>
      <c r="B355" s="636"/>
      <c r="C355" s="637"/>
      <c r="D355" s="636"/>
      <c r="E355" s="637">
        <f t="shared" si="5"/>
      </c>
    </row>
    <row r="356" spans="1:5" ht="12.75">
      <c r="A356" s="635"/>
      <c r="B356" s="636"/>
      <c r="C356" s="637"/>
      <c r="D356" s="636"/>
      <c r="E356" s="637">
        <f t="shared" si="5"/>
      </c>
    </row>
    <row r="357" spans="1:5" ht="12.75">
      <c r="A357" s="635"/>
      <c r="B357" s="636"/>
      <c r="C357" s="637"/>
      <c r="D357" s="636"/>
      <c r="E357" s="637">
        <f t="shared" si="5"/>
      </c>
    </row>
    <row r="358" spans="1:5" ht="12.75">
      <c r="A358" s="635"/>
      <c r="B358" s="636"/>
      <c r="C358" s="637"/>
      <c r="D358" s="636"/>
      <c r="E358" s="637">
        <f t="shared" si="5"/>
      </c>
    </row>
    <row r="359" spans="1:5" ht="12.75">
      <c r="A359" s="635"/>
      <c r="B359" s="636"/>
      <c r="C359" s="637"/>
      <c r="D359" s="636"/>
      <c r="E359" s="637">
        <f t="shared" si="5"/>
      </c>
    </row>
    <row r="360" spans="1:5" ht="12.75">
      <c r="A360" s="635"/>
      <c r="B360" s="636"/>
      <c r="C360" s="637"/>
      <c r="D360" s="636"/>
      <c r="E360" s="637">
        <f t="shared" si="5"/>
      </c>
    </row>
    <row r="361" spans="1:5" ht="12.75">
      <c r="A361" s="635"/>
      <c r="B361" s="636"/>
      <c r="C361" s="637"/>
      <c r="D361" s="636"/>
      <c r="E361" s="637">
        <f t="shared" si="5"/>
      </c>
    </row>
    <row r="362" spans="1:5" ht="12.75">
      <c r="A362" s="635"/>
      <c r="B362" s="636"/>
      <c r="C362" s="637"/>
      <c r="D362" s="636"/>
      <c r="E362" s="637">
        <f t="shared" si="5"/>
      </c>
    </row>
    <row r="363" spans="1:5" ht="12.75">
      <c r="A363" s="635"/>
      <c r="B363" s="636"/>
      <c r="C363" s="637"/>
      <c r="D363" s="636"/>
      <c r="E363" s="637">
        <f t="shared" si="5"/>
      </c>
    </row>
    <row r="364" spans="1:5" ht="12.75">
      <c r="A364" s="635"/>
      <c r="B364" s="636"/>
      <c r="C364" s="637"/>
      <c r="D364" s="636"/>
      <c r="E364" s="637">
        <f t="shared" si="5"/>
      </c>
    </row>
    <row r="365" spans="1:5" ht="12.75">
      <c r="A365" s="635"/>
      <c r="B365" s="636"/>
      <c r="C365" s="637"/>
      <c r="D365" s="636"/>
      <c r="E365" s="637">
        <f t="shared" si="5"/>
      </c>
    </row>
    <row r="366" spans="1:5" ht="12.75">
      <c r="A366" s="635"/>
      <c r="B366" s="636"/>
      <c r="C366" s="637"/>
      <c r="D366" s="636"/>
      <c r="E366" s="637">
        <f t="shared" si="5"/>
      </c>
    </row>
    <row r="367" spans="1:5" ht="12.75">
      <c r="A367" s="635"/>
      <c r="B367" s="636"/>
      <c r="C367" s="637"/>
      <c r="D367" s="636"/>
      <c r="E367" s="637">
        <f t="shared" si="5"/>
      </c>
    </row>
    <row r="368" spans="1:5" ht="12.75">
      <c r="A368" s="635"/>
      <c r="B368" s="636"/>
      <c r="C368" s="637"/>
      <c r="D368" s="636"/>
      <c r="E368" s="637">
        <f t="shared" si="5"/>
      </c>
    </row>
    <row r="369" spans="1:5" ht="12.75">
      <c r="A369" s="635"/>
      <c r="B369" s="636"/>
      <c r="C369" s="637"/>
      <c r="D369" s="636"/>
      <c r="E369" s="637">
        <f t="shared" si="5"/>
      </c>
    </row>
    <row r="370" spans="1:5" ht="12.75">
      <c r="A370" s="635"/>
      <c r="B370" s="636"/>
      <c r="C370" s="637"/>
      <c r="D370" s="636"/>
      <c r="E370" s="637">
        <f t="shared" si="5"/>
      </c>
    </row>
    <row r="371" spans="1:5" ht="12.75">
      <c r="A371" s="635"/>
      <c r="B371" s="636"/>
      <c r="C371" s="637"/>
      <c r="D371" s="636"/>
      <c r="E371" s="637">
        <f t="shared" si="5"/>
      </c>
    </row>
    <row r="372" spans="1:5" ht="12.75">
      <c r="A372" s="635"/>
      <c r="B372" s="636"/>
      <c r="C372" s="637"/>
      <c r="D372" s="636"/>
      <c r="E372" s="637">
        <f t="shared" si="5"/>
      </c>
    </row>
    <row r="373" spans="1:5" ht="12.75">
      <c r="A373" s="635"/>
      <c r="B373" s="636"/>
      <c r="C373" s="637"/>
      <c r="D373" s="636"/>
      <c r="E373" s="637">
        <f t="shared" si="5"/>
      </c>
    </row>
    <row r="374" spans="1:5" ht="12.75">
      <c r="A374" s="635"/>
      <c r="B374" s="636"/>
      <c r="C374" s="637"/>
      <c r="D374" s="636"/>
      <c r="E374" s="637">
        <f t="shared" si="5"/>
      </c>
    </row>
    <row r="375" spans="1:5" ht="12.75">
      <c r="A375" s="635"/>
      <c r="B375" s="636"/>
      <c r="C375" s="637"/>
      <c r="D375" s="636"/>
      <c r="E375" s="637">
        <f t="shared" si="5"/>
      </c>
    </row>
    <row r="376" spans="1:5" ht="12.75">
      <c r="A376" s="635"/>
      <c r="B376" s="636"/>
      <c r="C376" s="637"/>
      <c r="D376" s="636"/>
      <c r="E376" s="637">
        <f t="shared" si="5"/>
      </c>
    </row>
    <row r="377" spans="1:5" ht="12.75">
      <c r="A377" s="635"/>
      <c r="B377" s="636"/>
      <c r="C377" s="637"/>
      <c r="D377" s="636"/>
      <c r="E377" s="637">
        <f t="shared" si="5"/>
      </c>
    </row>
    <row r="378" spans="1:5" ht="12.75">
      <c r="A378" s="635"/>
      <c r="B378" s="636"/>
      <c r="C378" s="637"/>
      <c r="D378" s="636"/>
      <c r="E378" s="637">
        <f t="shared" si="5"/>
      </c>
    </row>
    <row r="379" spans="1:5" ht="12.75">
      <c r="A379" s="635"/>
      <c r="B379" s="636"/>
      <c r="C379" s="637"/>
      <c r="D379" s="636"/>
      <c r="E379" s="637">
        <f t="shared" si="5"/>
      </c>
    </row>
    <row r="380" spans="1:5" ht="12.75">
      <c r="A380" s="635"/>
      <c r="B380" s="636"/>
      <c r="C380" s="637"/>
      <c r="D380" s="636"/>
      <c r="E380" s="637">
        <f t="shared" si="5"/>
      </c>
    </row>
    <row r="381" spans="1:5" ht="12.75">
      <c r="A381" s="635"/>
      <c r="B381" s="636"/>
      <c r="C381" s="637"/>
      <c r="D381" s="636"/>
      <c r="E381" s="637">
        <f t="shared" si="5"/>
      </c>
    </row>
    <row r="382" spans="1:5" ht="12.75">
      <c r="A382" s="635"/>
      <c r="B382" s="636"/>
      <c r="C382" s="637"/>
      <c r="D382" s="636"/>
      <c r="E382" s="637">
        <f t="shared" si="5"/>
      </c>
    </row>
    <row r="383" spans="1:5" ht="12.75">
      <c r="A383" s="635"/>
      <c r="B383" s="636"/>
      <c r="C383" s="637"/>
      <c r="D383" s="636"/>
      <c r="E383" s="637">
        <f t="shared" si="5"/>
      </c>
    </row>
    <row r="384" spans="1:5" ht="12.75">
      <c r="A384" s="635"/>
      <c r="B384" s="636"/>
      <c r="C384" s="637"/>
      <c r="D384" s="636"/>
      <c r="E384" s="637">
        <f t="shared" si="5"/>
      </c>
    </row>
    <row r="385" spans="1:5" ht="12.75">
      <c r="A385" s="635"/>
      <c r="B385" s="636"/>
      <c r="C385" s="637"/>
      <c r="D385" s="636"/>
      <c r="E385" s="637">
        <f t="shared" si="5"/>
      </c>
    </row>
    <row r="386" spans="1:5" ht="12.75">
      <c r="A386" s="635"/>
      <c r="B386" s="636"/>
      <c r="C386" s="637"/>
      <c r="D386" s="636"/>
      <c r="E386" s="637">
        <f t="shared" si="5"/>
      </c>
    </row>
    <row r="387" spans="1:5" ht="12.75">
      <c r="A387" s="635"/>
      <c r="B387" s="636"/>
      <c r="C387" s="637"/>
      <c r="D387" s="636"/>
      <c r="E387" s="637">
        <f aca="true" t="shared" si="6" ref="E387:E450">IF(B387&lt;&gt;0,IF(ABS(B387-D387)&gt;0.1,"KO","OK"),"")</f>
      </c>
    </row>
    <row r="388" spans="1:5" ht="12.75">
      <c r="A388" s="635"/>
      <c r="B388" s="636"/>
      <c r="C388" s="637"/>
      <c r="D388" s="636"/>
      <c r="E388" s="637">
        <f t="shared" si="6"/>
      </c>
    </row>
    <row r="389" spans="1:5" ht="12.75">
      <c r="A389" s="635"/>
      <c r="B389" s="636"/>
      <c r="C389" s="637"/>
      <c r="D389" s="636"/>
      <c r="E389" s="637">
        <f t="shared" si="6"/>
      </c>
    </row>
    <row r="390" spans="1:5" ht="12.75">
      <c r="A390" s="635"/>
      <c r="B390" s="636"/>
      <c r="C390" s="637"/>
      <c r="D390" s="636"/>
      <c r="E390" s="637">
        <f t="shared" si="6"/>
      </c>
    </row>
    <row r="391" spans="1:5" ht="12.75">
      <c r="A391" s="635"/>
      <c r="B391" s="636"/>
      <c r="C391" s="637"/>
      <c r="D391" s="636"/>
      <c r="E391" s="637">
        <f t="shared" si="6"/>
      </c>
    </row>
    <row r="392" spans="1:5" ht="12.75">
      <c r="A392" s="635"/>
      <c r="B392" s="636"/>
      <c r="C392" s="637"/>
      <c r="D392" s="636"/>
      <c r="E392" s="637">
        <f t="shared" si="6"/>
      </c>
    </row>
    <row r="393" spans="1:5" ht="12.75">
      <c r="A393" s="635"/>
      <c r="B393" s="636"/>
      <c r="C393" s="637"/>
      <c r="D393" s="636"/>
      <c r="E393" s="637">
        <f t="shared" si="6"/>
      </c>
    </row>
    <row r="394" spans="1:5" ht="12.75">
      <c r="A394" s="635"/>
      <c r="B394" s="636"/>
      <c r="C394" s="637"/>
      <c r="D394" s="636"/>
      <c r="E394" s="637">
        <f t="shared" si="6"/>
      </c>
    </row>
    <row r="395" spans="1:5" ht="12.75">
      <c r="A395" s="635"/>
      <c r="B395" s="636"/>
      <c r="C395" s="637"/>
      <c r="D395" s="636"/>
      <c r="E395" s="637">
        <f t="shared" si="6"/>
      </c>
    </row>
    <row r="396" spans="1:5" ht="12.75">
      <c r="A396" s="635"/>
      <c r="B396" s="636"/>
      <c r="C396" s="637"/>
      <c r="D396" s="636"/>
      <c r="E396" s="637">
        <f t="shared" si="6"/>
      </c>
    </row>
    <row r="397" spans="1:5" ht="12.75">
      <c r="A397" s="635"/>
      <c r="B397" s="636"/>
      <c r="C397" s="637"/>
      <c r="D397" s="636"/>
      <c r="E397" s="637">
        <f t="shared" si="6"/>
      </c>
    </row>
    <row r="398" spans="1:5" ht="12.75">
      <c r="A398" s="635"/>
      <c r="B398" s="636"/>
      <c r="C398" s="637"/>
      <c r="D398" s="636"/>
      <c r="E398" s="637">
        <f t="shared" si="6"/>
      </c>
    </row>
    <row r="399" spans="1:5" ht="12.75">
      <c r="A399" s="635"/>
      <c r="B399" s="636"/>
      <c r="C399" s="637"/>
      <c r="D399" s="636"/>
      <c r="E399" s="637">
        <f t="shared" si="6"/>
      </c>
    </row>
    <row r="400" spans="1:5" ht="12.75">
      <c r="A400" s="635"/>
      <c r="B400" s="636"/>
      <c r="C400" s="637"/>
      <c r="D400" s="636"/>
      <c r="E400" s="637">
        <f t="shared" si="6"/>
      </c>
    </row>
    <row r="401" spans="1:5" ht="12.75">
      <c r="A401" s="635"/>
      <c r="B401" s="636"/>
      <c r="C401" s="637"/>
      <c r="D401" s="636"/>
      <c r="E401" s="637">
        <f t="shared" si="6"/>
      </c>
    </row>
    <row r="402" spans="1:5" ht="12.75">
      <c r="A402" s="635"/>
      <c r="B402" s="636"/>
      <c r="C402" s="637"/>
      <c r="D402" s="636"/>
      <c r="E402" s="637">
        <f t="shared" si="6"/>
      </c>
    </row>
    <row r="403" spans="1:5" ht="12.75">
      <c r="A403" s="635"/>
      <c r="B403" s="636"/>
      <c r="C403" s="637"/>
      <c r="D403" s="636"/>
      <c r="E403" s="637">
        <f t="shared" si="6"/>
      </c>
    </row>
    <row r="404" spans="1:5" ht="12.75">
      <c r="A404" s="635"/>
      <c r="B404" s="636"/>
      <c r="C404" s="637"/>
      <c r="D404" s="636"/>
      <c r="E404" s="637">
        <f t="shared" si="6"/>
      </c>
    </row>
    <row r="405" spans="1:5" ht="12.75">
      <c r="A405" s="635"/>
      <c r="B405" s="636"/>
      <c r="C405" s="637"/>
      <c r="D405" s="636"/>
      <c r="E405" s="637">
        <f t="shared" si="6"/>
      </c>
    </row>
    <row r="406" spans="1:5" ht="12.75">
      <c r="A406" s="635"/>
      <c r="B406" s="636"/>
      <c r="C406" s="637"/>
      <c r="D406" s="636"/>
      <c r="E406" s="637">
        <f t="shared" si="6"/>
      </c>
    </row>
    <row r="407" spans="1:5" ht="12.75">
      <c r="A407" s="635"/>
      <c r="B407" s="636"/>
      <c r="C407" s="637"/>
      <c r="D407" s="636"/>
      <c r="E407" s="637">
        <f t="shared" si="6"/>
      </c>
    </row>
    <row r="408" spans="1:5" ht="12.75">
      <c r="A408" s="635"/>
      <c r="B408" s="636"/>
      <c r="C408" s="637"/>
      <c r="D408" s="636"/>
      <c r="E408" s="637">
        <f t="shared" si="6"/>
      </c>
    </row>
    <row r="409" spans="1:5" ht="12.75">
      <c r="A409" s="635"/>
      <c r="B409" s="636"/>
      <c r="C409" s="637"/>
      <c r="D409" s="636"/>
      <c r="E409" s="637">
        <f t="shared" si="6"/>
      </c>
    </row>
    <row r="410" spans="1:5" ht="12.75">
      <c r="A410" s="635"/>
      <c r="B410" s="636"/>
      <c r="C410" s="637"/>
      <c r="D410" s="636"/>
      <c r="E410" s="637">
        <f t="shared" si="6"/>
      </c>
    </row>
    <row r="411" spans="1:5" ht="12.75">
      <c r="A411" s="635"/>
      <c r="B411" s="636"/>
      <c r="C411" s="637"/>
      <c r="D411" s="636"/>
      <c r="E411" s="637">
        <f t="shared" si="6"/>
      </c>
    </row>
    <row r="412" spans="1:5" ht="12.75">
      <c r="A412" s="635"/>
      <c r="B412" s="636"/>
      <c r="C412" s="637"/>
      <c r="D412" s="636"/>
      <c r="E412" s="637">
        <f t="shared" si="6"/>
      </c>
    </row>
    <row r="413" spans="1:5" ht="12.75">
      <c r="A413" s="635"/>
      <c r="B413" s="636"/>
      <c r="C413" s="637"/>
      <c r="D413" s="636"/>
      <c r="E413" s="637">
        <f t="shared" si="6"/>
      </c>
    </row>
    <row r="414" spans="1:5" ht="12.75">
      <c r="A414" s="635"/>
      <c r="B414" s="636"/>
      <c r="C414" s="637"/>
      <c r="D414" s="636"/>
      <c r="E414" s="637">
        <f t="shared" si="6"/>
      </c>
    </row>
    <row r="415" spans="1:5" ht="12.75">
      <c r="A415" s="635"/>
      <c r="B415" s="636"/>
      <c r="C415" s="637"/>
      <c r="D415" s="636"/>
      <c r="E415" s="637">
        <f t="shared" si="6"/>
      </c>
    </row>
    <row r="416" spans="1:5" ht="12.75">
      <c r="A416" s="635"/>
      <c r="B416" s="636"/>
      <c r="C416" s="637"/>
      <c r="D416" s="636"/>
      <c r="E416" s="637">
        <f t="shared" si="6"/>
      </c>
    </row>
    <row r="417" spans="1:5" ht="12.75">
      <c r="A417" s="635"/>
      <c r="B417" s="636"/>
      <c r="C417" s="637"/>
      <c r="D417" s="636"/>
      <c r="E417" s="637">
        <f t="shared" si="6"/>
      </c>
    </row>
    <row r="418" spans="1:5" ht="12.75">
      <c r="A418" s="635"/>
      <c r="B418" s="636"/>
      <c r="C418" s="637"/>
      <c r="D418" s="636"/>
      <c r="E418" s="637">
        <f t="shared" si="6"/>
      </c>
    </row>
    <row r="419" spans="1:5" ht="12.75">
      <c r="A419" s="635"/>
      <c r="B419" s="636"/>
      <c r="C419" s="637"/>
      <c r="D419" s="636"/>
      <c r="E419" s="637">
        <f t="shared" si="6"/>
      </c>
    </row>
    <row r="420" spans="1:5" ht="12.75">
      <c r="A420" s="635"/>
      <c r="B420" s="636"/>
      <c r="C420" s="637"/>
      <c r="D420" s="636"/>
      <c r="E420" s="637">
        <f t="shared" si="6"/>
      </c>
    </row>
    <row r="421" spans="1:5" ht="12.75">
      <c r="A421" s="635"/>
      <c r="B421" s="636"/>
      <c r="C421" s="637"/>
      <c r="D421" s="636"/>
      <c r="E421" s="637">
        <f t="shared" si="6"/>
      </c>
    </row>
    <row r="422" spans="1:5" ht="12.75">
      <c r="A422" s="635"/>
      <c r="B422" s="636"/>
      <c r="C422" s="637"/>
      <c r="D422" s="636"/>
      <c r="E422" s="637">
        <f t="shared" si="6"/>
      </c>
    </row>
    <row r="423" spans="1:5" ht="12.75">
      <c r="A423" s="635"/>
      <c r="B423" s="636"/>
      <c r="C423" s="637"/>
      <c r="D423" s="636"/>
      <c r="E423" s="637">
        <f t="shared" si="6"/>
      </c>
    </row>
    <row r="424" spans="1:5" ht="12.75">
      <c r="A424" s="635"/>
      <c r="B424" s="636"/>
      <c r="C424" s="637"/>
      <c r="D424" s="636"/>
      <c r="E424" s="637">
        <f t="shared" si="6"/>
      </c>
    </row>
    <row r="425" spans="1:5" ht="12.75">
      <c r="A425" s="635"/>
      <c r="B425" s="636"/>
      <c r="C425" s="637"/>
      <c r="D425" s="636"/>
      <c r="E425" s="637">
        <f t="shared" si="6"/>
      </c>
    </row>
    <row r="426" spans="1:5" ht="12.75">
      <c r="A426" s="635"/>
      <c r="B426" s="636"/>
      <c r="C426" s="637"/>
      <c r="D426" s="636"/>
      <c r="E426" s="637">
        <f t="shared" si="6"/>
      </c>
    </row>
    <row r="427" spans="1:5" ht="12.75">
      <c r="A427" s="635"/>
      <c r="B427" s="636"/>
      <c r="C427" s="637"/>
      <c r="D427" s="636"/>
      <c r="E427" s="637">
        <f t="shared" si="6"/>
      </c>
    </row>
    <row r="428" spans="1:5" ht="12.75">
      <c r="A428" s="635"/>
      <c r="B428" s="636"/>
      <c r="C428" s="637"/>
      <c r="D428" s="636"/>
      <c r="E428" s="637">
        <f t="shared" si="6"/>
      </c>
    </row>
    <row r="429" spans="1:5" ht="12.75">
      <c r="A429" s="635"/>
      <c r="B429" s="636"/>
      <c r="C429" s="637"/>
      <c r="D429" s="636"/>
      <c r="E429" s="637">
        <f t="shared" si="6"/>
      </c>
    </row>
    <row r="430" spans="1:5" ht="12.75">
      <c r="A430" s="635"/>
      <c r="B430" s="636"/>
      <c r="C430" s="637"/>
      <c r="D430" s="636"/>
      <c r="E430" s="637">
        <f t="shared" si="6"/>
      </c>
    </row>
    <row r="431" spans="1:5" ht="12.75">
      <c r="A431" s="635"/>
      <c r="B431" s="636"/>
      <c r="C431" s="637"/>
      <c r="D431" s="636"/>
      <c r="E431" s="637">
        <f t="shared" si="6"/>
      </c>
    </row>
    <row r="432" spans="1:5" ht="12.75">
      <c r="A432" s="635"/>
      <c r="B432" s="636"/>
      <c r="C432" s="637"/>
      <c r="D432" s="636"/>
      <c r="E432" s="637">
        <f t="shared" si="6"/>
      </c>
    </row>
    <row r="433" spans="1:5" ht="12.75">
      <c r="A433" s="635"/>
      <c r="B433" s="636"/>
      <c r="C433" s="637"/>
      <c r="D433" s="636"/>
      <c r="E433" s="637">
        <f t="shared" si="6"/>
      </c>
    </row>
    <row r="434" spans="1:5" ht="12.75">
      <c r="A434" s="635"/>
      <c r="B434" s="636"/>
      <c r="C434" s="637"/>
      <c r="D434" s="636"/>
      <c r="E434" s="637">
        <f t="shared" si="6"/>
      </c>
    </row>
    <row r="435" spans="1:5" ht="12.75">
      <c r="A435" s="635"/>
      <c r="B435" s="636"/>
      <c r="C435" s="637"/>
      <c r="D435" s="636"/>
      <c r="E435" s="637">
        <f t="shared" si="6"/>
      </c>
    </row>
    <row r="436" spans="1:5" ht="12.75">
      <c r="A436" s="635"/>
      <c r="B436" s="636"/>
      <c r="C436" s="637"/>
      <c r="D436" s="636"/>
      <c r="E436" s="637">
        <f t="shared" si="6"/>
      </c>
    </row>
    <row r="437" spans="1:5" ht="12.75">
      <c r="A437" s="635"/>
      <c r="B437" s="636"/>
      <c r="C437" s="637"/>
      <c r="D437" s="636"/>
      <c r="E437" s="637">
        <f t="shared" si="6"/>
      </c>
    </row>
    <row r="438" spans="1:5" ht="12.75">
      <c r="A438" s="635"/>
      <c r="B438" s="636"/>
      <c r="C438" s="637"/>
      <c r="D438" s="636"/>
      <c r="E438" s="637">
        <f t="shared" si="6"/>
      </c>
    </row>
    <row r="439" spans="1:5" ht="12.75">
      <c r="A439" s="635"/>
      <c r="B439" s="636"/>
      <c r="C439" s="637"/>
      <c r="D439" s="636"/>
      <c r="E439" s="637">
        <f t="shared" si="6"/>
      </c>
    </row>
    <row r="440" spans="1:5" ht="12.75">
      <c r="A440" s="635"/>
      <c r="B440" s="636"/>
      <c r="C440" s="637"/>
      <c r="D440" s="636"/>
      <c r="E440" s="637">
        <f t="shared" si="6"/>
      </c>
    </row>
    <row r="441" spans="1:5" ht="12.75">
      <c r="A441" s="635"/>
      <c r="B441" s="636"/>
      <c r="C441" s="637"/>
      <c r="D441" s="636"/>
      <c r="E441" s="637">
        <f t="shared" si="6"/>
      </c>
    </row>
    <row r="442" spans="1:5" ht="12.75">
      <c r="A442" s="635"/>
      <c r="B442" s="636"/>
      <c r="C442" s="637"/>
      <c r="D442" s="636"/>
      <c r="E442" s="637">
        <f t="shared" si="6"/>
      </c>
    </row>
    <row r="443" spans="1:5" ht="12.75">
      <c r="A443" s="635"/>
      <c r="B443" s="636"/>
      <c r="C443" s="637"/>
      <c r="D443" s="636"/>
      <c r="E443" s="637">
        <f t="shared" si="6"/>
      </c>
    </row>
    <row r="444" spans="1:5" ht="12.75">
      <c r="A444" s="635"/>
      <c r="B444" s="636"/>
      <c r="C444" s="637"/>
      <c r="D444" s="636"/>
      <c r="E444" s="637">
        <f t="shared" si="6"/>
      </c>
    </row>
    <row r="445" spans="1:5" ht="12.75">
      <c r="A445" s="635"/>
      <c r="B445" s="636"/>
      <c r="C445" s="637"/>
      <c r="D445" s="636"/>
      <c r="E445" s="637">
        <f t="shared" si="6"/>
      </c>
    </row>
    <row r="446" spans="1:5" ht="12.75">
      <c r="A446" s="635"/>
      <c r="B446" s="636"/>
      <c r="C446" s="637"/>
      <c r="D446" s="636"/>
      <c r="E446" s="637">
        <f t="shared" si="6"/>
      </c>
    </row>
    <row r="447" spans="1:5" ht="12.75">
      <c r="A447" s="635"/>
      <c r="B447" s="636"/>
      <c r="C447" s="637"/>
      <c r="D447" s="636"/>
      <c r="E447" s="637">
        <f t="shared" si="6"/>
      </c>
    </row>
    <row r="448" spans="1:5" ht="12.75">
      <c r="A448" s="635"/>
      <c r="B448" s="636"/>
      <c r="C448" s="637"/>
      <c r="D448" s="636"/>
      <c r="E448" s="637">
        <f t="shared" si="6"/>
      </c>
    </row>
    <row r="449" spans="1:5" ht="12.75">
      <c r="A449" s="635"/>
      <c r="B449" s="636"/>
      <c r="C449" s="637"/>
      <c r="D449" s="636"/>
      <c r="E449" s="637">
        <f t="shared" si="6"/>
      </c>
    </row>
    <row r="450" spans="1:5" ht="12.75">
      <c r="A450" s="635"/>
      <c r="B450" s="636"/>
      <c r="C450" s="637"/>
      <c r="D450" s="636"/>
      <c r="E450" s="637">
        <f t="shared" si="6"/>
      </c>
    </row>
    <row r="451" spans="1:5" ht="12.75">
      <c r="A451" s="635"/>
      <c r="B451" s="636"/>
      <c r="C451" s="637"/>
      <c r="D451" s="636"/>
      <c r="E451" s="637">
        <f aca="true" t="shared" si="7" ref="E451:E514">IF(B451&lt;&gt;0,IF(ABS(B451-D451)&gt;0.1,"KO","OK"),"")</f>
      </c>
    </row>
    <row r="452" spans="1:5" ht="12.75">
      <c r="A452" s="635"/>
      <c r="B452" s="636"/>
      <c r="C452" s="637"/>
      <c r="D452" s="636"/>
      <c r="E452" s="637">
        <f t="shared" si="7"/>
      </c>
    </row>
    <row r="453" spans="1:5" ht="12.75">
      <c r="A453" s="635"/>
      <c r="B453" s="636"/>
      <c r="C453" s="637"/>
      <c r="D453" s="636"/>
      <c r="E453" s="637">
        <f t="shared" si="7"/>
      </c>
    </row>
    <row r="454" spans="1:5" ht="12.75">
      <c r="A454" s="635"/>
      <c r="B454" s="636"/>
      <c r="C454" s="637"/>
      <c r="D454" s="636"/>
      <c r="E454" s="637">
        <f t="shared" si="7"/>
      </c>
    </row>
    <row r="455" spans="1:5" ht="12.75">
      <c r="A455" s="635"/>
      <c r="B455" s="636"/>
      <c r="C455" s="637"/>
      <c r="D455" s="636"/>
      <c r="E455" s="637">
        <f t="shared" si="7"/>
      </c>
    </row>
    <row r="456" spans="1:5" ht="12.75">
      <c r="A456" s="635"/>
      <c r="B456" s="636"/>
      <c r="C456" s="637"/>
      <c r="D456" s="636"/>
      <c r="E456" s="637">
        <f t="shared" si="7"/>
      </c>
    </row>
    <row r="457" spans="1:5" ht="12.75">
      <c r="A457" s="635"/>
      <c r="B457" s="636"/>
      <c r="C457" s="637"/>
      <c r="D457" s="636"/>
      <c r="E457" s="637">
        <f t="shared" si="7"/>
      </c>
    </row>
    <row r="458" spans="1:5" ht="12.75">
      <c r="A458" s="635"/>
      <c r="B458" s="636"/>
      <c r="C458" s="637"/>
      <c r="D458" s="636"/>
      <c r="E458" s="637">
        <f t="shared" si="7"/>
      </c>
    </row>
    <row r="459" spans="1:5" ht="12.75">
      <c r="A459" s="635"/>
      <c r="B459" s="636"/>
      <c r="C459" s="637"/>
      <c r="D459" s="636"/>
      <c r="E459" s="637">
        <f t="shared" si="7"/>
      </c>
    </row>
    <row r="460" spans="1:5" ht="12.75">
      <c r="A460" s="635"/>
      <c r="B460" s="636"/>
      <c r="C460" s="637"/>
      <c r="D460" s="636"/>
      <c r="E460" s="637">
        <f t="shared" si="7"/>
      </c>
    </row>
    <row r="461" spans="1:5" ht="12.75">
      <c r="A461" s="635"/>
      <c r="B461" s="636"/>
      <c r="C461" s="637"/>
      <c r="D461" s="636"/>
      <c r="E461" s="637">
        <f t="shared" si="7"/>
      </c>
    </row>
    <row r="462" spans="1:5" ht="12.75">
      <c r="A462" s="635"/>
      <c r="B462" s="636"/>
      <c r="C462" s="637"/>
      <c r="D462" s="636"/>
      <c r="E462" s="637">
        <f t="shared" si="7"/>
      </c>
    </row>
    <row r="463" spans="1:5" ht="12.75">
      <c r="A463" s="635"/>
      <c r="B463" s="636"/>
      <c r="C463" s="637"/>
      <c r="D463" s="636"/>
      <c r="E463" s="637">
        <f t="shared" si="7"/>
      </c>
    </row>
    <row r="464" spans="1:5" ht="12.75">
      <c r="A464" s="635"/>
      <c r="B464" s="636"/>
      <c r="C464" s="637"/>
      <c r="D464" s="636"/>
      <c r="E464" s="637">
        <f t="shared" si="7"/>
      </c>
    </row>
    <row r="465" spans="1:5" ht="12.75">
      <c r="A465" s="635"/>
      <c r="B465" s="636"/>
      <c r="C465" s="637"/>
      <c r="D465" s="636"/>
      <c r="E465" s="637">
        <f t="shared" si="7"/>
      </c>
    </row>
    <row r="466" spans="1:5" ht="12.75">
      <c r="A466" s="635"/>
      <c r="B466" s="636"/>
      <c r="C466" s="637"/>
      <c r="D466" s="636"/>
      <c r="E466" s="637">
        <f t="shared" si="7"/>
      </c>
    </row>
    <row r="467" spans="1:5" ht="12.75">
      <c r="A467" s="635"/>
      <c r="B467" s="636"/>
      <c r="C467" s="637"/>
      <c r="D467" s="636"/>
      <c r="E467" s="637">
        <f t="shared" si="7"/>
      </c>
    </row>
    <row r="468" spans="1:5" ht="12.75">
      <c r="A468" s="635"/>
      <c r="B468" s="636"/>
      <c r="C468" s="637"/>
      <c r="D468" s="636"/>
      <c r="E468" s="637">
        <f t="shared" si="7"/>
      </c>
    </row>
    <row r="469" spans="1:5" ht="12.75">
      <c r="A469" s="635"/>
      <c r="B469" s="636"/>
      <c r="C469" s="637"/>
      <c r="D469" s="636"/>
      <c r="E469" s="637">
        <f t="shared" si="7"/>
      </c>
    </row>
    <row r="470" spans="1:5" ht="12.75">
      <c r="A470" s="635"/>
      <c r="B470" s="636"/>
      <c r="C470" s="637"/>
      <c r="D470" s="636"/>
      <c r="E470" s="637">
        <f t="shared" si="7"/>
      </c>
    </row>
    <row r="471" spans="1:5" ht="12.75">
      <c r="A471" s="635"/>
      <c r="B471" s="636"/>
      <c r="C471" s="637"/>
      <c r="D471" s="636"/>
      <c r="E471" s="637">
        <f t="shared" si="7"/>
      </c>
    </row>
    <row r="472" spans="1:5" ht="12.75">
      <c r="A472" s="635"/>
      <c r="B472" s="636"/>
      <c r="C472" s="637"/>
      <c r="D472" s="636"/>
      <c r="E472" s="637">
        <f t="shared" si="7"/>
      </c>
    </row>
    <row r="473" spans="1:5" ht="12.75">
      <c r="A473" s="635"/>
      <c r="B473" s="636"/>
      <c r="C473" s="637"/>
      <c r="D473" s="636"/>
      <c r="E473" s="637">
        <f t="shared" si="7"/>
      </c>
    </row>
    <row r="474" spans="1:5" ht="12.75">
      <c r="A474" s="635"/>
      <c r="B474" s="636"/>
      <c r="C474" s="637"/>
      <c r="D474" s="636"/>
      <c r="E474" s="637">
        <f t="shared" si="7"/>
      </c>
    </row>
    <row r="475" spans="1:5" ht="12.75">
      <c r="A475" s="635"/>
      <c r="B475" s="636"/>
      <c r="C475" s="637"/>
      <c r="D475" s="636"/>
      <c r="E475" s="637">
        <f t="shared" si="7"/>
      </c>
    </row>
    <row r="476" spans="1:5" ht="12.75">
      <c r="A476" s="635"/>
      <c r="B476" s="636"/>
      <c r="C476" s="637"/>
      <c r="D476" s="636"/>
      <c r="E476" s="637">
        <f t="shared" si="7"/>
      </c>
    </row>
    <row r="477" spans="1:5" ht="12.75">
      <c r="A477" s="635"/>
      <c r="B477" s="636"/>
      <c r="C477" s="637"/>
      <c r="D477" s="636"/>
      <c r="E477" s="637">
        <f t="shared" si="7"/>
      </c>
    </row>
    <row r="478" spans="1:5" ht="12.75">
      <c r="A478" s="635"/>
      <c r="B478" s="636"/>
      <c r="C478" s="637"/>
      <c r="D478" s="636"/>
      <c r="E478" s="637">
        <f t="shared" si="7"/>
      </c>
    </row>
    <row r="479" spans="1:5" ht="12.75">
      <c r="A479" s="635"/>
      <c r="B479" s="636"/>
      <c r="C479" s="637"/>
      <c r="D479" s="636"/>
      <c r="E479" s="637">
        <f t="shared" si="7"/>
      </c>
    </row>
    <row r="480" spans="1:5" ht="12.75">
      <c r="A480" s="635"/>
      <c r="B480" s="636"/>
      <c r="C480" s="637"/>
      <c r="D480" s="636"/>
      <c r="E480" s="637">
        <f t="shared" si="7"/>
      </c>
    </row>
    <row r="481" spans="1:5" ht="12.75">
      <c r="A481" s="635"/>
      <c r="B481" s="636"/>
      <c r="C481" s="637"/>
      <c r="D481" s="636"/>
      <c r="E481" s="637">
        <f t="shared" si="7"/>
      </c>
    </row>
    <row r="482" spans="1:5" ht="12.75">
      <c r="A482" s="635"/>
      <c r="B482" s="636"/>
      <c r="C482" s="637"/>
      <c r="D482" s="636"/>
      <c r="E482" s="637">
        <f t="shared" si="7"/>
      </c>
    </row>
    <row r="483" spans="1:5" ht="12.75">
      <c r="A483" s="635"/>
      <c r="B483" s="636"/>
      <c r="C483" s="637"/>
      <c r="D483" s="636"/>
      <c r="E483" s="637">
        <f t="shared" si="7"/>
      </c>
    </row>
    <row r="484" spans="1:5" ht="12.75">
      <c r="A484" s="635"/>
      <c r="B484" s="636"/>
      <c r="C484" s="637"/>
      <c r="D484" s="636"/>
      <c r="E484" s="637">
        <f t="shared" si="7"/>
      </c>
    </row>
    <row r="485" spans="1:5" ht="12.75">
      <c r="A485" s="635"/>
      <c r="B485" s="636"/>
      <c r="C485" s="637"/>
      <c r="D485" s="636"/>
      <c r="E485" s="637">
        <f t="shared" si="7"/>
      </c>
    </row>
    <row r="486" spans="1:5" ht="12.75">
      <c r="A486" s="635"/>
      <c r="B486" s="636"/>
      <c r="C486" s="637"/>
      <c r="D486" s="636"/>
      <c r="E486" s="637">
        <f t="shared" si="7"/>
      </c>
    </row>
    <row r="487" spans="1:5" ht="12.75">
      <c r="A487" s="635"/>
      <c r="B487" s="636"/>
      <c r="C487" s="637"/>
      <c r="D487" s="636"/>
      <c r="E487" s="637">
        <f t="shared" si="7"/>
      </c>
    </row>
    <row r="488" spans="1:5" ht="12.75">
      <c r="A488" s="635"/>
      <c r="B488" s="636"/>
      <c r="C488" s="637"/>
      <c r="D488" s="636"/>
      <c r="E488" s="637">
        <f t="shared" si="7"/>
      </c>
    </row>
    <row r="489" spans="1:5" ht="12.75">
      <c r="A489" s="635"/>
      <c r="B489" s="636"/>
      <c r="C489" s="637"/>
      <c r="D489" s="636"/>
      <c r="E489" s="637">
        <f t="shared" si="7"/>
      </c>
    </row>
    <row r="490" spans="1:5" ht="12.75">
      <c r="A490" s="635"/>
      <c r="B490" s="636"/>
      <c r="C490" s="637"/>
      <c r="D490" s="636"/>
      <c r="E490" s="637">
        <f t="shared" si="7"/>
      </c>
    </row>
    <row r="491" spans="1:5" ht="12.75">
      <c r="A491" s="635"/>
      <c r="B491" s="636"/>
      <c r="C491" s="637"/>
      <c r="D491" s="636"/>
      <c r="E491" s="637">
        <f t="shared" si="7"/>
      </c>
    </row>
    <row r="492" spans="1:5" ht="12.75">
      <c r="A492" s="635"/>
      <c r="B492" s="636"/>
      <c r="C492" s="637"/>
      <c r="D492" s="636"/>
      <c r="E492" s="637">
        <f t="shared" si="7"/>
      </c>
    </row>
    <row r="493" spans="1:5" ht="12.75">
      <c r="A493" s="635"/>
      <c r="B493" s="636"/>
      <c r="C493" s="637"/>
      <c r="D493" s="636"/>
      <c r="E493" s="637">
        <f t="shared" si="7"/>
      </c>
    </row>
    <row r="494" spans="1:5" ht="12.75">
      <c r="A494" s="635"/>
      <c r="B494" s="636"/>
      <c r="C494" s="637"/>
      <c r="D494" s="636"/>
      <c r="E494" s="637">
        <f t="shared" si="7"/>
      </c>
    </row>
    <row r="495" spans="1:5" ht="12.75">
      <c r="A495" s="635"/>
      <c r="B495" s="636"/>
      <c r="C495" s="637"/>
      <c r="D495" s="636"/>
      <c r="E495" s="637">
        <f t="shared" si="7"/>
      </c>
    </row>
    <row r="496" spans="1:5" ht="12.75">
      <c r="A496" s="635"/>
      <c r="B496" s="636"/>
      <c r="C496" s="637"/>
      <c r="D496" s="636"/>
      <c r="E496" s="637">
        <f t="shared" si="7"/>
      </c>
    </row>
    <row r="497" spans="1:5" ht="12.75">
      <c r="A497" s="635"/>
      <c r="B497" s="636"/>
      <c r="C497" s="637"/>
      <c r="D497" s="636"/>
      <c r="E497" s="637">
        <f t="shared" si="7"/>
      </c>
    </row>
    <row r="498" spans="1:5" ht="12.75">
      <c r="A498" s="635"/>
      <c r="B498" s="636"/>
      <c r="C498" s="637"/>
      <c r="D498" s="636"/>
      <c r="E498" s="637">
        <f t="shared" si="7"/>
      </c>
    </row>
    <row r="499" spans="1:5" ht="12.75">
      <c r="A499" s="635"/>
      <c r="B499" s="636"/>
      <c r="C499" s="637"/>
      <c r="D499" s="636"/>
      <c r="E499" s="637">
        <f t="shared" si="7"/>
      </c>
    </row>
    <row r="500" spans="1:5" ht="12.75">
      <c r="A500" s="635"/>
      <c r="B500" s="636"/>
      <c r="C500" s="637"/>
      <c r="D500" s="636"/>
      <c r="E500" s="637">
        <f t="shared" si="7"/>
      </c>
    </row>
    <row r="501" spans="1:5" ht="12.75">
      <c r="A501" s="635"/>
      <c r="B501" s="636"/>
      <c r="C501" s="637"/>
      <c r="D501" s="636"/>
      <c r="E501" s="637">
        <f t="shared" si="7"/>
      </c>
    </row>
    <row r="502" spans="1:5" ht="12.75">
      <c r="A502" s="635"/>
      <c r="B502" s="636"/>
      <c r="C502" s="637"/>
      <c r="D502" s="636"/>
      <c r="E502" s="637">
        <f t="shared" si="7"/>
      </c>
    </row>
    <row r="503" spans="1:5" ht="12.75">
      <c r="A503" s="635"/>
      <c r="B503" s="636"/>
      <c r="C503" s="637"/>
      <c r="D503" s="636"/>
      <c r="E503" s="637">
        <f t="shared" si="7"/>
      </c>
    </row>
    <row r="504" spans="1:5" ht="12.75">
      <c r="A504" s="635"/>
      <c r="B504" s="636"/>
      <c r="C504" s="637"/>
      <c r="D504" s="636"/>
      <c r="E504" s="637">
        <f t="shared" si="7"/>
      </c>
    </row>
    <row r="505" spans="1:5" ht="12.75">
      <c r="A505" s="635"/>
      <c r="B505" s="636"/>
      <c r="C505" s="637"/>
      <c r="D505" s="636"/>
      <c r="E505" s="637">
        <f t="shared" si="7"/>
      </c>
    </row>
    <row r="506" spans="1:5" ht="12.75">
      <c r="A506" s="635"/>
      <c r="B506" s="636"/>
      <c r="C506" s="637"/>
      <c r="D506" s="636"/>
      <c r="E506" s="637">
        <f t="shared" si="7"/>
      </c>
    </row>
    <row r="507" spans="1:5" ht="12.75">
      <c r="A507" s="635"/>
      <c r="B507" s="636"/>
      <c r="C507" s="637"/>
      <c r="D507" s="636"/>
      <c r="E507" s="637">
        <f t="shared" si="7"/>
      </c>
    </row>
    <row r="508" spans="1:5" ht="12.75">
      <c r="A508" s="635"/>
      <c r="B508" s="636"/>
      <c r="C508" s="637"/>
      <c r="D508" s="636"/>
      <c r="E508" s="637">
        <f t="shared" si="7"/>
      </c>
    </row>
    <row r="509" spans="1:5" ht="12.75">
      <c r="A509" s="635"/>
      <c r="B509" s="636"/>
      <c r="C509" s="637"/>
      <c r="D509" s="636"/>
      <c r="E509" s="637">
        <f t="shared" si="7"/>
      </c>
    </row>
    <row r="510" spans="1:5" ht="12.75">
      <c r="A510" s="635"/>
      <c r="B510" s="636"/>
      <c r="C510" s="637"/>
      <c r="D510" s="636"/>
      <c r="E510" s="637">
        <f t="shared" si="7"/>
      </c>
    </row>
    <row r="511" spans="1:5" ht="12.75">
      <c r="A511" s="635"/>
      <c r="B511" s="636"/>
      <c r="C511" s="637"/>
      <c r="D511" s="636"/>
      <c r="E511" s="637">
        <f t="shared" si="7"/>
      </c>
    </row>
    <row r="512" spans="1:5" ht="12.75">
      <c r="A512" s="635"/>
      <c r="B512" s="636"/>
      <c r="C512" s="637"/>
      <c r="D512" s="636"/>
      <c r="E512" s="637">
        <f t="shared" si="7"/>
      </c>
    </row>
    <row r="513" spans="1:5" ht="12.75">
      <c r="A513" s="635"/>
      <c r="B513" s="636"/>
      <c r="C513" s="637"/>
      <c r="D513" s="636"/>
      <c r="E513" s="637">
        <f t="shared" si="7"/>
      </c>
    </row>
    <row r="514" spans="1:5" ht="12.75">
      <c r="A514" s="635"/>
      <c r="B514" s="636"/>
      <c r="C514" s="637"/>
      <c r="D514" s="636"/>
      <c r="E514" s="637">
        <f t="shared" si="7"/>
      </c>
    </row>
    <row r="515" spans="1:5" ht="12.75">
      <c r="A515" s="635"/>
      <c r="B515" s="636"/>
      <c r="C515" s="637"/>
      <c r="D515" s="636"/>
      <c r="E515" s="637">
        <f aca="true" t="shared" si="8" ref="E515:E578">IF(B515&lt;&gt;0,IF(ABS(B515-D515)&gt;0.1,"KO","OK"),"")</f>
      </c>
    </row>
    <row r="516" spans="1:5" ht="12.75">
      <c r="A516" s="635"/>
      <c r="B516" s="636"/>
      <c r="C516" s="637"/>
      <c r="D516" s="636"/>
      <c r="E516" s="637">
        <f t="shared" si="8"/>
      </c>
    </row>
    <row r="517" spans="1:5" ht="12.75">
      <c r="A517" s="635"/>
      <c r="B517" s="636"/>
      <c r="C517" s="637"/>
      <c r="D517" s="636"/>
      <c r="E517" s="637">
        <f t="shared" si="8"/>
      </c>
    </row>
    <row r="518" spans="1:5" ht="12.75">
      <c r="A518" s="635"/>
      <c r="B518" s="636"/>
      <c r="C518" s="637"/>
      <c r="D518" s="636"/>
      <c r="E518" s="637">
        <f t="shared" si="8"/>
      </c>
    </row>
    <row r="519" spans="1:5" ht="12.75">
      <c r="A519" s="635"/>
      <c r="B519" s="636"/>
      <c r="C519" s="637"/>
      <c r="D519" s="636"/>
      <c r="E519" s="637">
        <f t="shared" si="8"/>
      </c>
    </row>
    <row r="520" spans="1:5" ht="12.75">
      <c r="A520" s="635"/>
      <c r="B520" s="636"/>
      <c r="C520" s="637"/>
      <c r="D520" s="636"/>
      <c r="E520" s="637">
        <f t="shared" si="8"/>
      </c>
    </row>
    <row r="521" spans="1:5" ht="12.75">
      <c r="A521" s="635"/>
      <c r="B521" s="636"/>
      <c r="C521" s="637"/>
      <c r="D521" s="636"/>
      <c r="E521" s="637">
        <f t="shared" si="8"/>
      </c>
    </row>
    <row r="522" spans="1:5" ht="12.75">
      <c r="A522" s="635"/>
      <c r="B522" s="636"/>
      <c r="C522" s="637"/>
      <c r="D522" s="636"/>
      <c r="E522" s="637">
        <f t="shared" si="8"/>
      </c>
    </row>
    <row r="523" spans="1:5" ht="12.75">
      <c r="A523" s="635"/>
      <c r="B523" s="636"/>
      <c r="C523" s="637"/>
      <c r="D523" s="636"/>
      <c r="E523" s="637">
        <f t="shared" si="8"/>
      </c>
    </row>
    <row r="524" spans="1:5" ht="12.75">
      <c r="A524" s="635"/>
      <c r="B524" s="636"/>
      <c r="C524" s="637"/>
      <c r="D524" s="636"/>
      <c r="E524" s="637">
        <f t="shared" si="8"/>
      </c>
    </row>
    <row r="525" spans="1:5" ht="12.75">
      <c r="A525" s="635"/>
      <c r="B525" s="636"/>
      <c r="C525" s="637"/>
      <c r="D525" s="636"/>
      <c r="E525" s="637">
        <f t="shared" si="8"/>
      </c>
    </row>
    <row r="526" spans="1:5" ht="12.75">
      <c r="A526" s="635"/>
      <c r="B526" s="636"/>
      <c r="C526" s="637"/>
      <c r="D526" s="636"/>
      <c r="E526" s="637">
        <f t="shared" si="8"/>
      </c>
    </row>
    <row r="527" spans="1:5" ht="12.75">
      <c r="A527" s="635"/>
      <c r="B527" s="636"/>
      <c r="C527" s="637"/>
      <c r="D527" s="636"/>
      <c r="E527" s="637">
        <f t="shared" si="8"/>
      </c>
    </row>
    <row r="528" spans="1:5" ht="12.75">
      <c r="A528" s="635"/>
      <c r="B528" s="636"/>
      <c r="C528" s="637"/>
      <c r="D528" s="636"/>
      <c r="E528" s="637">
        <f t="shared" si="8"/>
      </c>
    </row>
    <row r="529" spans="1:5" ht="12.75">
      <c r="A529" s="635"/>
      <c r="B529" s="636"/>
      <c r="C529" s="637"/>
      <c r="D529" s="636"/>
      <c r="E529" s="637">
        <f t="shared" si="8"/>
      </c>
    </row>
    <row r="530" spans="1:5" ht="12.75">
      <c r="A530" s="635"/>
      <c r="B530" s="636"/>
      <c r="C530" s="637"/>
      <c r="D530" s="636"/>
      <c r="E530" s="637">
        <f t="shared" si="8"/>
      </c>
    </row>
    <row r="531" spans="1:5" ht="12.75">
      <c r="A531" s="635"/>
      <c r="B531" s="636"/>
      <c r="C531" s="637"/>
      <c r="D531" s="636"/>
      <c r="E531" s="637">
        <f t="shared" si="8"/>
      </c>
    </row>
    <row r="532" spans="1:5" ht="12.75">
      <c r="A532" s="635"/>
      <c r="B532" s="636"/>
      <c r="C532" s="637"/>
      <c r="D532" s="636"/>
      <c r="E532" s="637">
        <f t="shared" si="8"/>
      </c>
    </row>
    <row r="533" spans="1:5" ht="12.75">
      <c r="A533" s="635"/>
      <c r="B533" s="636"/>
      <c r="C533" s="637"/>
      <c r="D533" s="636"/>
      <c r="E533" s="637">
        <f t="shared" si="8"/>
      </c>
    </row>
    <row r="534" spans="1:5" ht="12.75">
      <c r="A534" s="635"/>
      <c r="B534" s="636"/>
      <c r="C534" s="637"/>
      <c r="D534" s="636"/>
      <c r="E534" s="637">
        <f t="shared" si="8"/>
      </c>
    </row>
    <row r="535" spans="1:5" ht="12.75">
      <c r="A535" s="635"/>
      <c r="B535" s="636"/>
      <c r="C535" s="637"/>
      <c r="D535" s="636"/>
      <c r="E535" s="637">
        <f t="shared" si="8"/>
      </c>
    </row>
    <row r="536" spans="1:5" ht="12.75">
      <c r="A536" s="635"/>
      <c r="B536" s="636"/>
      <c r="C536" s="637"/>
      <c r="D536" s="636"/>
      <c r="E536" s="637">
        <f t="shared" si="8"/>
      </c>
    </row>
    <row r="537" spans="1:5" ht="12.75">
      <c r="A537" s="635"/>
      <c r="B537" s="636"/>
      <c r="C537" s="637"/>
      <c r="D537" s="636"/>
      <c r="E537" s="637">
        <f t="shared" si="8"/>
      </c>
    </row>
    <row r="538" spans="1:5" ht="12.75">
      <c r="A538" s="635"/>
      <c r="B538" s="636"/>
      <c r="C538" s="637"/>
      <c r="D538" s="636"/>
      <c r="E538" s="637">
        <f t="shared" si="8"/>
      </c>
    </row>
    <row r="539" spans="1:5" ht="12.75">
      <c r="A539" s="635"/>
      <c r="B539" s="636"/>
      <c r="C539" s="637"/>
      <c r="D539" s="636"/>
      <c r="E539" s="637">
        <f t="shared" si="8"/>
      </c>
    </row>
    <row r="540" spans="1:5" ht="12.75">
      <c r="A540" s="635"/>
      <c r="B540" s="636"/>
      <c r="C540" s="637"/>
      <c r="D540" s="636"/>
      <c r="E540" s="637">
        <f t="shared" si="8"/>
      </c>
    </row>
    <row r="541" spans="1:5" ht="12.75">
      <c r="A541" s="635"/>
      <c r="B541" s="636"/>
      <c r="C541" s="637"/>
      <c r="D541" s="636"/>
      <c r="E541" s="637">
        <f t="shared" si="8"/>
      </c>
    </row>
    <row r="542" spans="1:5" ht="12.75">
      <c r="A542" s="635"/>
      <c r="B542" s="636"/>
      <c r="C542" s="637"/>
      <c r="D542" s="636"/>
      <c r="E542" s="637">
        <f t="shared" si="8"/>
      </c>
    </row>
    <row r="543" spans="1:5" ht="12.75">
      <c r="A543" s="635"/>
      <c r="B543" s="636"/>
      <c r="C543" s="637"/>
      <c r="D543" s="636"/>
      <c r="E543" s="637">
        <f t="shared" si="8"/>
      </c>
    </row>
    <row r="544" spans="1:5" ht="12.75">
      <c r="A544" s="635"/>
      <c r="B544" s="636"/>
      <c r="C544" s="637"/>
      <c r="D544" s="636"/>
      <c r="E544" s="637">
        <f t="shared" si="8"/>
      </c>
    </row>
    <row r="545" spans="1:5" ht="12.75">
      <c r="A545" s="635"/>
      <c r="B545" s="636"/>
      <c r="C545" s="637"/>
      <c r="D545" s="636"/>
      <c r="E545" s="637">
        <f t="shared" si="8"/>
      </c>
    </row>
    <row r="546" spans="1:5" ht="12.75">
      <c r="A546" s="635"/>
      <c r="B546" s="636"/>
      <c r="C546" s="637"/>
      <c r="D546" s="636"/>
      <c r="E546" s="637">
        <f t="shared" si="8"/>
      </c>
    </row>
    <row r="547" spans="1:5" ht="12.75">
      <c r="A547" s="635"/>
      <c r="B547" s="636"/>
      <c r="C547" s="637"/>
      <c r="D547" s="636"/>
      <c r="E547" s="637">
        <f t="shared" si="8"/>
      </c>
    </row>
    <row r="548" spans="1:5" ht="12.75">
      <c r="A548" s="635"/>
      <c r="B548" s="636"/>
      <c r="C548" s="637"/>
      <c r="D548" s="636"/>
      <c r="E548" s="637">
        <f t="shared" si="8"/>
      </c>
    </row>
    <row r="549" spans="1:5" ht="12.75">
      <c r="A549" s="635"/>
      <c r="B549" s="636"/>
      <c r="C549" s="637"/>
      <c r="D549" s="636"/>
      <c r="E549" s="637">
        <f t="shared" si="8"/>
      </c>
    </row>
    <row r="550" spans="1:5" ht="12.75">
      <c r="A550" s="635"/>
      <c r="B550" s="636"/>
      <c r="C550" s="637"/>
      <c r="D550" s="636"/>
      <c r="E550" s="637">
        <f t="shared" si="8"/>
      </c>
    </row>
    <row r="551" spans="1:5" ht="12.75">
      <c r="A551" s="635"/>
      <c r="B551" s="636"/>
      <c r="C551" s="637"/>
      <c r="D551" s="636"/>
      <c r="E551" s="637">
        <f t="shared" si="8"/>
      </c>
    </row>
    <row r="552" spans="1:5" ht="12.75">
      <c r="A552" s="635"/>
      <c r="B552" s="636"/>
      <c r="C552" s="637"/>
      <c r="D552" s="636"/>
      <c r="E552" s="637">
        <f t="shared" si="8"/>
      </c>
    </row>
    <row r="553" spans="1:5" ht="12.75">
      <c r="A553" s="635"/>
      <c r="B553" s="636"/>
      <c r="C553" s="637"/>
      <c r="D553" s="636"/>
      <c r="E553" s="637">
        <f t="shared" si="8"/>
      </c>
    </row>
    <row r="554" spans="1:5" ht="12.75">
      <c r="A554" s="635"/>
      <c r="B554" s="636"/>
      <c r="C554" s="637"/>
      <c r="D554" s="636"/>
      <c r="E554" s="637">
        <f t="shared" si="8"/>
      </c>
    </row>
    <row r="555" spans="1:5" ht="12.75">
      <c r="A555" s="635"/>
      <c r="B555" s="636"/>
      <c r="C555" s="637"/>
      <c r="D555" s="636"/>
      <c r="E555" s="637">
        <f t="shared" si="8"/>
      </c>
    </row>
    <row r="556" spans="1:5" ht="12.75">
      <c r="A556" s="635"/>
      <c r="B556" s="636"/>
      <c r="C556" s="637"/>
      <c r="D556" s="636"/>
      <c r="E556" s="637">
        <f t="shared" si="8"/>
      </c>
    </row>
    <row r="557" spans="1:5" ht="12.75">
      <c r="A557" s="635"/>
      <c r="B557" s="636"/>
      <c r="C557" s="637"/>
      <c r="D557" s="636"/>
      <c r="E557" s="637">
        <f t="shared" si="8"/>
      </c>
    </row>
    <row r="558" spans="1:5" ht="12.75">
      <c r="A558" s="635"/>
      <c r="B558" s="636"/>
      <c r="C558" s="637"/>
      <c r="D558" s="636"/>
      <c r="E558" s="637">
        <f t="shared" si="8"/>
      </c>
    </row>
    <row r="559" spans="1:5" ht="12.75">
      <c r="A559" s="635"/>
      <c r="B559" s="636"/>
      <c r="C559" s="637"/>
      <c r="D559" s="636"/>
      <c r="E559" s="637">
        <f t="shared" si="8"/>
      </c>
    </row>
    <row r="560" spans="1:5" ht="12.75">
      <c r="A560" s="635"/>
      <c r="B560" s="636"/>
      <c r="C560" s="637"/>
      <c r="D560" s="636"/>
      <c r="E560" s="637">
        <f t="shared" si="8"/>
      </c>
    </row>
    <row r="561" spans="1:5" ht="12.75">
      <c r="A561" s="635"/>
      <c r="B561" s="636"/>
      <c r="C561" s="637"/>
      <c r="D561" s="636"/>
      <c r="E561" s="637">
        <f t="shared" si="8"/>
      </c>
    </row>
    <row r="562" spans="1:5" ht="12.75">
      <c r="A562" s="635"/>
      <c r="B562" s="636"/>
      <c r="C562" s="637"/>
      <c r="D562" s="636"/>
      <c r="E562" s="637">
        <f t="shared" si="8"/>
      </c>
    </row>
    <row r="563" spans="1:5" ht="12.75">
      <c r="A563" s="635"/>
      <c r="B563" s="636"/>
      <c r="C563" s="637"/>
      <c r="D563" s="636"/>
      <c r="E563" s="637">
        <f t="shared" si="8"/>
      </c>
    </row>
    <row r="564" spans="1:5" ht="12.75">
      <c r="A564" s="635"/>
      <c r="B564" s="636"/>
      <c r="C564" s="637"/>
      <c r="D564" s="636"/>
      <c r="E564" s="637">
        <f t="shared" si="8"/>
      </c>
    </row>
    <row r="565" spans="1:5" ht="12.75">
      <c r="A565" s="635"/>
      <c r="B565" s="636"/>
      <c r="C565" s="637"/>
      <c r="D565" s="636"/>
      <c r="E565" s="637">
        <f t="shared" si="8"/>
      </c>
    </row>
    <row r="566" spans="1:5" ht="12.75">
      <c r="A566" s="635"/>
      <c r="B566" s="636"/>
      <c r="C566" s="637"/>
      <c r="D566" s="636"/>
      <c r="E566" s="637">
        <f t="shared" si="8"/>
      </c>
    </row>
    <row r="567" spans="1:5" ht="12.75">
      <c r="A567" s="635"/>
      <c r="B567" s="636"/>
      <c r="C567" s="637"/>
      <c r="D567" s="636"/>
      <c r="E567" s="637">
        <f t="shared" si="8"/>
      </c>
    </row>
    <row r="568" spans="1:5" ht="12.75">
      <c r="A568" s="635"/>
      <c r="B568" s="636"/>
      <c r="C568" s="637"/>
      <c r="D568" s="636"/>
      <c r="E568" s="637">
        <f t="shared" si="8"/>
      </c>
    </row>
    <row r="569" spans="1:5" ht="12.75">
      <c r="A569" s="635"/>
      <c r="B569" s="636"/>
      <c r="C569" s="637"/>
      <c r="D569" s="636"/>
      <c r="E569" s="637">
        <f t="shared" si="8"/>
      </c>
    </row>
    <row r="570" spans="1:5" ht="12.75">
      <c r="A570" s="635"/>
      <c r="B570" s="636"/>
      <c r="C570" s="637"/>
      <c r="D570" s="636"/>
      <c r="E570" s="637">
        <f t="shared" si="8"/>
      </c>
    </row>
    <row r="571" spans="1:5" ht="12.75">
      <c r="A571" s="635"/>
      <c r="B571" s="636"/>
      <c r="C571" s="637"/>
      <c r="D571" s="636"/>
      <c r="E571" s="637">
        <f t="shared" si="8"/>
      </c>
    </row>
    <row r="572" spans="1:5" ht="12.75">
      <c r="A572" s="635"/>
      <c r="B572" s="636"/>
      <c r="C572" s="637"/>
      <c r="D572" s="636"/>
      <c r="E572" s="637">
        <f t="shared" si="8"/>
      </c>
    </row>
    <row r="573" spans="1:5" ht="12.75">
      <c r="A573" s="635"/>
      <c r="B573" s="636"/>
      <c r="C573" s="637"/>
      <c r="D573" s="636"/>
      <c r="E573" s="637">
        <f t="shared" si="8"/>
      </c>
    </row>
    <row r="574" spans="1:5" ht="12.75">
      <c r="A574" s="635"/>
      <c r="B574" s="636"/>
      <c r="C574" s="637"/>
      <c r="D574" s="636"/>
      <c r="E574" s="637">
        <f t="shared" si="8"/>
      </c>
    </row>
    <row r="575" spans="1:5" ht="12.75">
      <c r="A575" s="635"/>
      <c r="B575" s="636"/>
      <c r="C575" s="637"/>
      <c r="D575" s="636"/>
      <c r="E575" s="637">
        <f t="shared" si="8"/>
      </c>
    </row>
    <row r="576" spans="1:5" ht="12.75">
      <c r="A576" s="635"/>
      <c r="B576" s="636"/>
      <c r="C576" s="637"/>
      <c r="D576" s="636"/>
      <c r="E576" s="637">
        <f t="shared" si="8"/>
      </c>
    </row>
    <row r="577" spans="1:5" ht="12.75">
      <c r="A577" s="635"/>
      <c r="B577" s="636"/>
      <c r="C577" s="637"/>
      <c r="D577" s="636"/>
      <c r="E577" s="637">
        <f t="shared" si="8"/>
      </c>
    </row>
    <row r="578" spans="1:5" ht="12.75">
      <c r="A578" s="635"/>
      <c r="B578" s="636"/>
      <c r="C578" s="637"/>
      <c r="D578" s="636"/>
      <c r="E578" s="637">
        <f t="shared" si="8"/>
      </c>
    </row>
    <row r="579" spans="1:5" ht="12.75">
      <c r="A579" s="635"/>
      <c r="B579" s="636"/>
      <c r="C579" s="637"/>
      <c r="D579" s="636"/>
      <c r="E579" s="637">
        <f aca="true" t="shared" si="9" ref="E579:E642">IF(B579&lt;&gt;0,IF(ABS(B579-D579)&gt;0.1,"KO","OK"),"")</f>
      </c>
    </row>
    <row r="580" spans="1:5" ht="12.75">
      <c r="A580" s="635"/>
      <c r="B580" s="636"/>
      <c r="C580" s="637"/>
      <c r="D580" s="636"/>
      <c r="E580" s="637">
        <f t="shared" si="9"/>
      </c>
    </row>
    <row r="581" spans="1:5" ht="12.75">
      <c r="A581" s="635"/>
      <c r="B581" s="636"/>
      <c r="C581" s="637"/>
      <c r="D581" s="636"/>
      <c r="E581" s="637">
        <f t="shared" si="9"/>
      </c>
    </row>
    <row r="582" spans="1:5" ht="12.75">
      <c r="A582" s="635"/>
      <c r="B582" s="636"/>
      <c r="C582" s="637"/>
      <c r="D582" s="636"/>
      <c r="E582" s="637">
        <f t="shared" si="9"/>
      </c>
    </row>
    <row r="583" spans="1:5" ht="12.75">
      <c r="A583" s="635"/>
      <c r="B583" s="636"/>
      <c r="C583" s="637"/>
      <c r="D583" s="636"/>
      <c r="E583" s="637">
        <f t="shared" si="9"/>
      </c>
    </row>
    <row r="584" spans="1:5" ht="12.75">
      <c r="A584" s="635"/>
      <c r="B584" s="636"/>
      <c r="C584" s="637"/>
      <c r="D584" s="636"/>
      <c r="E584" s="637">
        <f t="shared" si="9"/>
      </c>
    </row>
    <row r="585" spans="1:5" ht="12.75">
      <c r="A585" s="635"/>
      <c r="B585" s="636"/>
      <c r="C585" s="637"/>
      <c r="D585" s="636"/>
      <c r="E585" s="637">
        <f t="shared" si="9"/>
      </c>
    </row>
    <row r="586" spans="1:5" ht="12.75">
      <c r="A586" s="635"/>
      <c r="B586" s="636"/>
      <c r="C586" s="637"/>
      <c r="D586" s="636"/>
      <c r="E586" s="637">
        <f t="shared" si="9"/>
      </c>
    </row>
    <row r="587" spans="1:5" ht="12.75">
      <c r="A587" s="635"/>
      <c r="B587" s="636"/>
      <c r="C587" s="637"/>
      <c r="D587" s="636"/>
      <c r="E587" s="637">
        <f t="shared" si="9"/>
      </c>
    </row>
    <row r="588" spans="1:5" ht="12.75">
      <c r="A588" s="635"/>
      <c r="B588" s="636"/>
      <c r="C588" s="637"/>
      <c r="D588" s="636"/>
      <c r="E588" s="637">
        <f t="shared" si="9"/>
      </c>
    </row>
    <row r="589" spans="1:5" ht="12.75">
      <c r="A589" s="635"/>
      <c r="B589" s="636"/>
      <c r="C589" s="637"/>
      <c r="D589" s="636"/>
      <c r="E589" s="637">
        <f t="shared" si="9"/>
      </c>
    </row>
    <row r="590" spans="1:5" ht="12.75">
      <c r="A590" s="635"/>
      <c r="B590" s="636"/>
      <c r="C590" s="637"/>
      <c r="D590" s="636"/>
      <c r="E590" s="637">
        <f t="shared" si="9"/>
      </c>
    </row>
    <row r="591" spans="1:5" ht="12.75">
      <c r="A591" s="635"/>
      <c r="B591" s="636"/>
      <c r="C591" s="637"/>
      <c r="D591" s="636"/>
      <c r="E591" s="637">
        <f t="shared" si="9"/>
      </c>
    </row>
    <row r="592" spans="1:5" ht="12.75">
      <c r="A592" s="635"/>
      <c r="B592" s="636"/>
      <c r="C592" s="637"/>
      <c r="D592" s="636"/>
      <c r="E592" s="637">
        <f t="shared" si="9"/>
      </c>
    </row>
    <row r="593" spans="1:5" ht="12.75">
      <c r="A593" s="635"/>
      <c r="B593" s="636"/>
      <c r="C593" s="637"/>
      <c r="D593" s="636"/>
      <c r="E593" s="637">
        <f t="shared" si="9"/>
      </c>
    </row>
    <row r="594" spans="1:5" ht="12.75">
      <c r="A594" s="635"/>
      <c r="B594" s="636"/>
      <c r="C594" s="637"/>
      <c r="D594" s="636"/>
      <c r="E594" s="637">
        <f t="shared" si="9"/>
      </c>
    </row>
    <row r="595" spans="1:5" ht="12.75">
      <c r="A595" s="635"/>
      <c r="B595" s="636"/>
      <c r="C595" s="637"/>
      <c r="D595" s="636"/>
      <c r="E595" s="637">
        <f t="shared" si="9"/>
      </c>
    </row>
    <row r="596" spans="1:5" ht="12.75">
      <c r="A596" s="635"/>
      <c r="B596" s="636"/>
      <c r="C596" s="637"/>
      <c r="D596" s="636"/>
      <c r="E596" s="637">
        <f t="shared" si="9"/>
      </c>
    </row>
    <row r="597" spans="1:5" ht="12.75">
      <c r="A597" s="635"/>
      <c r="B597" s="636"/>
      <c r="C597" s="637"/>
      <c r="D597" s="636"/>
      <c r="E597" s="637">
        <f t="shared" si="9"/>
      </c>
    </row>
    <row r="598" spans="1:5" ht="12.75">
      <c r="A598" s="635"/>
      <c r="B598" s="636"/>
      <c r="C598" s="637"/>
      <c r="D598" s="636"/>
      <c r="E598" s="637">
        <f t="shared" si="9"/>
      </c>
    </row>
    <row r="599" spans="1:5" ht="12.75">
      <c r="A599" s="635"/>
      <c r="B599" s="636"/>
      <c r="C599" s="637"/>
      <c r="D599" s="636"/>
      <c r="E599" s="637">
        <f t="shared" si="9"/>
      </c>
    </row>
    <row r="600" spans="1:5" ht="12.75">
      <c r="A600" s="635"/>
      <c r="B600" s="636"/>
      <c r="C600" s="637"/>
      <c r="D600" s="636"/>
      <c r="E600" s="637">
        <f t="shared" si="9"/>
      </c>
    </row>
    <row r="601" spans="1:5" ht="12.75">
      <c r="A601" s="635"/>
      <c r="B601" s="636"/>
      <c r="C601" s="637"/>
      <c r="D601" s="636"/>
      <c r="E601" s="637">
        <f t="shared" si="9"/>
      </c>
    </row>
    <row r="602" spans="1:5" ht="12.75">
      <c r="A602" s="635"/>
      <c r="B602" s="636"/>
      <c r="C602" s="637"/>
      <c r="D602" s="636"/>
      <c r="E602" s="637">
        <f t="shared" si="9"/>
      </c>
    </row>
    <row r="603" spans="1:5" ht="12.75">
      <c r="A603" s="635"/>
      <c r="B603" s="636"/>
      <c r="C603" s="637"/>
      <c r="D603" s="636"/>
      <c r="E603" s="637">
        <f t="shared" si="9"/>
      </c>
    </row>
    <row r="604" spans="1:5" ht="12.75">
      <c r="A604" s="635"/>
      <c r="B604" s="636"/>
      <c r="C604" s="637"/>
      <c r="D604" s="636"/>
      <c r="E604" s="637">
        <f t="shared" si="9"/>
      </c>
    </row>
    <row r="605" spans="1:5" ht="12.75">
      <c r="A605" s="635"/>
      <c r="B605" s="636"/>
      <c r="C605" s="637"/>
      <c r="D605" s="636"/>
      <c r="E605" s="637">
        <f t="shared" si="9"/>
      </c>
    </row>
    <row r="606" spans="1:5" ht="12.75">
      <c r="A606" s="635"/>
      <c r="B606" s="636"/>
      <c r="C606" s="637"/>
      <c r="D606" s="636"/>
      <c r="E606" s="637">
        <f t="shared" si="9"/>
      </c>
    </row>
    <row r="607" spans="1:5" ht="12.75">
      <c r="A607" s="635"/>
      <c r="B607" s="636"/>
      <c r="C607" s="637"/>
      <c r="D607" s="636"/>
      <c r="E607" s="637">
        <f t="shared" si="9"/>
      </c>
    </row>
    <row r="608" spans="1:5" ht="12.75">
      <c r="A608" s="635"/>
      <c r="B608" s="636"/>
      <c r="C608" s="637"/>
      <c r="D608" s="636"/>
      <c r="E608" s="637">
        <f t="shared" si="9"/>
      </c>
    </row>
    <row r="609" spans="1:5" ht="12.75">
      <c r="A609" s="635"/>
      <c r="B609" s="636"/>
      <c r="C609" s="637"/>
      <c r="D609" s="636"/>
      <c r="E609" s="637">
        <f t="shared" si="9"/>
      </c>
    </row>
    <row r="610" spans="1:5" ht="12.75">
      <c r="A610" s="635"/>
      <c r="B610" s="636"/>
      <c r="C610" s="637"/>
      <c r="D610" s="636"/>
      <c r="E610" s="637">
        <f t="shared" si="9"/>
      </c>
    </row>
    <row r="611" spans="1:5" ht="12.75">
      <c r="A611" s="635"/>
      <c r="B611" s="636"/>
      <c r="C611" s="637"/>
      <c r="D611" s="636"/>
      <c r="E611" s="637">
        <f t="shared" si="9"/>
      </c>
    </row>
    <row r="612" spans="1:5" ht="12.75">
      <c r="A612" s="635"/>
      <c r="B612" s="636"/>
      <c r="C612" s="637"/>
      <c r="D612" s="636"/>
      <c r="E612" s="637">
        <f t="shared" si="9"/>
      </c>
    </row>
    <row r="613" spans="1:5" ht="12.75">
      <c r="A613" s="635"/>
      <c r="B613" s="636"/>
      <c r="C613" s="637"/>
      <c r="D613" s="636"/>
      <c r="E613" s="637">
        <f t="shared" si="9"/>
      </c>
    </row>
    <row r="614" spans="1:5" ht="12.75">
      <c r="A614" s="635"/>
      <c r="B614" s="636"/>
      <c r="C614" s="637"/>
      <c r="D614" s="636"/>
      <c r="E614" s="637">
        <f t="shared" si="9"/>
      </c>
    </row>
    <row r="615" spans="1:5" ht="12.75">
      <c r="A615" s="635"/>
      <c r="B615" s="636"/>
      <c r="C615" s="637"/>
      <c r="D615" s="636"/>
      <c r="E615" s="637">
        <f t="shared" si="9"/>
      </c>
    </row>
    <row r="616" spans="1:5" ht="12.75">
      <c r="A616" s="635"/>
      <c r="B616" s="636"/>
      <c r="C616" s="637"/>
      <c r="D616" s="636"/>
      <c r="E616" s="637">
        <f t="shared" si="9"/>
      </c>
    </row>
    <row r="617" spans="1:5" ht="12.75">
      <c r="A617" s="635"/>
      <c r="B617" s="636"/>
      <c r="C617" s="637"/>
      <c r="D617" s="636"/>
      <c r="E617" s="637">
        <f t="shared" si="9"/>
      </c>
    </row>
    <row r="618" spans="1:5" ht="12.75">
      <c r="A618" s="635"/>
      <c r="B618" s="636"/>
      <c r="C618" s="637"/>
      <c r="D618" s="636"/>
      <c r="E618" s="637">
        <f t="shared" si="9"/>
      </c>
    </row>
    <row r="619" spans="1:5" ht="12.75">
      <c r="A619" s="635"/>
      <c r="B619" s="636"/>
      <c r="C619" s="637"/>
      <c r="D619" s="636"/>
      <c r="E619" s="637">
        <f t="shared" si="9"/>
      </c>
    </row>
    <row r="620" spans="1:5" ht="12.75">
      <c r="A620" s="635"/>
      <c r="B620" s="636"/>
      <c r="C620" s="637"/>
      <c r="D620" s="636"/>
      <c r="E620" s="637">
        <f t="shared" si="9"/>
      </c>
    </row>
    <row r="621" spans="1:5" ht="12.75">
      <c r="A621" s="635"/>
      <c r="B621" s="636"/>
      <c r="C621" s="637"/>
      <c r="D621" s="636"/>
      <c r="E621" s="637">
        <f t="shared" si="9"/>
      </c>
    </row>
    <row r="622" spans="1:5" ht="12.75">
      <c r="A622" s="635"/>
      <c r="B622" s="636"/>
      <c r="C622" s="637"/>
      <c r="D622" s="636"/>
      <c r="E622" s="637">
        <f t="shared" si="9"/>
      </c>
    </row>
    <row r="623" spans="1:5" ht="12.75">
      <c r="A623" s="635"/>
      <c r="B623" s="636"/>
      <c r="C623" s="637"/>
      <c r="D623" s="636"/>
      <c r="E623" s="637">
        <f t="shared" si="9"/>
      </c>
    </row>
    <row r="624" spans="1:5" ht="12.75">
      <c r="A624" s="635"/>
      <c r="B624" s="636"/>
      <c r="C624" s="637"/>
      <c r="D624" s="636"/>
      <c r="E624" s="637">
        <f t="shared" si="9"/>
      </c>
    </row>
    <row r="625" spans="1:5" ht="12.75">
      <c r="A625" s="635"/>
      <c r="B625" s="636"/>
      <c r="C625" s="637"/>
      <c r="D625" s="636"/>
      <c r="E625" s="637">
        <f>IF(B625&lt;&gt;0,IF(ABS(B625-D625)&gt;0.1,"KO","OK"),"")</f>
      </c>
    </row>
    <row r="626" spans="1:5" ht="12.75">
      <c r="A626" s="635"/>
      <c r="B626" s="636"/>
      <c r="C626" s="637"/>
      <c r="D626" s="636"/>
      <c r="E626" s="637">
        <f t="shared" si="9"/>
      </c>
    </row>
    <row r="627" spans="1:5" ht="12.75">
      <c r="A627" s="635"/>
      <c r="B627" s="636"/>
      <c r="C627" s="637"/>
      <c r="D627" s="636"/>
      <c r="E627" s="637">
        <f t="shared" si="9"/>
      </c>
    </row>
    <row r="628" spans="1:5" ht="12.75">
      <c r="A628" s="635"/>
      <c r="B628" s="636"/>
      <c r="C628" s="637"/>
      <c r="D628" s="636"/>
      <c r="E628" s="637">
        <f t="shared" si="9"/>
      </c>
    </row>
    <row r="629" spans="1:5" ht="12.75">
      <c r="A629" s="635"/>
      <c r="B629" s="636"/>
      <c r="C629" s="637"/>
      <c r="D629" s="636"/>
      <c r="E629" s="637">
        <f t="shared" si="9"/>
      </c>
    </row>
    <row r="630" spans="1:5" ht="12.75">
      <c r="A630" s="635"/>
      <c r="B630" s="636"/>
      <c r="C630" s="637"/>
      <c r="D630" s="636"/>
      <c r="E630" s="637">
        <f t="shared" si="9"/>
      </c>
    </row>
    <row r="631" spans="1:5" ht="12.75">
      <c r="A631" s="635"/>
      <c r="B631" s="636"/>
      <c r="C631" s="637"/>
      <c r="D631" s="636"/>
      <c r="E631" s="637">
        <f t="shared" si="9"/>
      </c>
    </row>
    <row r="632" spans="1:5" ht="12.75">
      <c r="A632" s="635"/>
      <c r="B632" s="636"/>
      <c r="C632" s="637"/>
      <c r="D632" s="636"/>
      <c r="E632" s="637">
        <f t="shared" si="9"/>
      </c>
    </row>
    <row r="633" spans="1:5" ht="12.75">
      <c r="A633" s="635"/>
      <c r="B633" s="636"/>
      <c r="C633" s="637"/>
      <c r="D633" s="636"/>
      <c r="E633" s="637">
        <f t="shared" si="9"/>
      </c>
    </row>
    <row r="634" spans="1:5" ht="12.75">
      <c r="A634" s="635"/>
      <c r="B634" s="636"/>
      <c r="C634" s="637"/>
      <c r="D634" s="636"/>
      <c r="E634" s="637">
        <f t="shared" si="9"/>
      </c>
    </row>
    <row r="635" spans="1:5" ht="12.75">
      <c r="A635" s="635"/>
      <c r="B635" s="636"/>
      <c r="C635" s="637"/>
      <c r="D635" s="636"/>
      <c r="E635" s="637">
        <f t="shared" si="9"/>
      </c>
    </row>
    <row r="636" spans="1:5" ht="12.75">
      <c r="A636" s="635"/>
      <c r="B636" s="636"/>
      <c r="C636" s="637"/>
      <c r="D636" s="636"/>
      <c r="E636" s="637">
        <f t="shared" si="9"/>
      </c>
    </row>
    <row r="637" spans="1:5" ht="12.75">
      <c r="A637" s="635"/>
      <c r="B637" s="636"/>
      <c r="C637" s="637"/>
      <c r="D637" s="636"/>
      <c r="E637" s="637">
        <f t="shared" si="9"/>
      </c>
    </row>
    <row r="638" spans="1:5" ht="12.75">
      <c r="A638" s="635"/>
      <c r="B638" s="636"/>
      <c r="C638" s="637"/>
      <c r="D638" s="636"/>
      <c r="E638" s="637">
        <f t="shared" si="9"/>
      </c>
    </row>
    <row r="639" spans="1:5" ht="12.75">
      <c r="A639" s="635"/>
      <c r="B639" s="636"/>
      <c r="C639" s="637"/>
      <c r="D639" s="636"/>
      <c r="E639" s="637">
        <f t="shared" si="9"/>
      </c>
    </row>
    <row r="640" spans="1:5" ht="12.75">
      <c r="A640" s="635"/>
      <c r="B640" s="636"/>
      <c r="C640" s="637"/>
      <c r="D640" s="636"/>
      <c r="E640" s="637">
        <f t="shared" si="9"/>
      </c>
    </row>
    <row r="641" spans="1:5" ht="12.75">
      <c r="A641" s="635"/>
      <c r="B641" s="636"/>
      <c r="C641" s="637"/>
      <c r="D641" s="636"/>
      <c r="E641" s="637">
        <f t="shared" si="9"/>
      </c>
    </row>
    <row r="642" spans="1:5" ht="12.75">
      <c r="A642" s="635"/>
      <c r="B642" s="636"/>
      <c r="C642" s="637"/>
      <c r="D642" s="636"/>
      <c r="E642" s="637">
        <f t="shared" si="9"/>
      </c>
    </row>
    <row r="643" spans="1:5" ht="12.75">
      <c r="A643" s="635"/>
      <c r="B643" s="636"/>
      <c r="C643" s="637"/>
      <c r="D643" s="636"/>
      <c r="E643" s="637">
        <f aca="true" t="shared" si="10" ref="E643:E650">IF(B643&lt;&gt;0,IF(ABS(B643-D643)&gt;0.1,"KO","OK"),"")</f>
      </c>
    </row>
    <row r="644" spans="1:5" ht="12.75">
      <c r="A644" s="635"/>
      <c r="B644" s="636"/>
      <c r="C644" s="637"/>
      <c r="D644" s="636"/>
      <c r="E644" s="637">
        <f t="shared" si="10"/>
      </c>
    </row>
    <row r="645" spans="1:5" ht="12.75">
      <c r="A645" s="635"/>
      <c r="B645" s="636"/>
      <c r="C645" s="637"/>
      <c r="D645" s="636"/>
      <c r="E645" s="637">
        <f t="shared" si="10"/>
      </c>
    </row>
    <row r="646" spans="1:5" ht="12.75">
      <c r="A646" s="635"/>
      <c r="B646" s="636"/>
      <c r="C646" s="637"/>
      <c r="D646" s="636"/>
      <c r="E646" s="637">
        <f t="shared" si="10"/>
      </c>
    </row>
    <row r="647" spans="1:5" ht="12.75">
      <c r="A647" s="635"/>
      <c r="B647" s="636"/>
      <c r="C647" s="637"/>
      <c r="D647" s="636"/>
      <c r="E647" s="637">
        <f t="shared" si="10"/>
      </c>
    </row>
    <row r="648" spans="1:5" ht="12.75">
      <c r="A648" s="635"/>
      <c r="B648" s="636"/>
      <c r="C648" s="637"/>
      <c r="D648" s="636"/>
      <c r="E648" s="637">
        <f t="shared" si="10"/>
      </c>
    </row>
    <row r="649" spans="1:5" ht="12.75">
      <c r="A649" s="635"/>
      <c r="B649" s="636"/>
      <c r="C649" s="637"/>
      <c r="D649" s="636"/>
      <c r="E649" s="637">
        <f t="shared" si="10"/>
      </c>
    </row>
    <row r="650" spans="1:5" ht="12.75">
      <c r="A650" s="635"/>
      <c r="B650" s="636"/>
      <c r="C650" s="637"/>
      <c r="D650" s="636"/>
      <c r="E650" s="637">
        <f t="shared" si="10"/>
      </c>
    </row>
  </sheetData>
  <sheetProtection/>
  <mergeCells count="2">
    <mergeCell ref="A1:B1"/>
    <mergeCell ref="C1:E1"/>
  </mergeCells>
  <conditionalFormatting sqref="E3:E650">
    <cfRule type="cellIs" priority="1" dxfId="8" operator="equal" stopIfTrue="1">
      <formula>"KO"</formula>
    </cfRule>
    <cfRule type="cellIs" priority="2" dxfId="9" operator="equal" stopIfTrue="1">
      <formula>"OK"</formula>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Feuil2"/>
  <dimension ref="A1:L27"/>
  <sheetViews>
    <sheetView zoomScalePageLayoutView="0" workbookViewId="0" topLeftCell="B1">
      <selection activeCell="C30" sqref="C30:C31"/>
    </sheetView>
  </sheetViews>
  <sheetFormatPr defaultColWidth="11.421875" defaultRowHeight="15"/>
  <cols>
    <col min="1" max="1" width="11.421875" style="14" hidden="1" customWidth="1"/>
    <col min="2" max="2" width="4.8515625" style="443" customWidth="1"/>
    <col min="3" max="3" width="46.140625" style="14" customWidth="1"/>
    <col min="4" max="4" width="27.421875" style="14" customWidth="1"/>
    <col min="5" max="5" width="10.140625" style="14" customWidth="1"/>
    <col min="6" max="6" width="32.8515625" style="14" customWidth="1"/>
    <col min="7" max="9" width="8.421875" style="14" customWidth="1"/>
    <col min="10" max="11" width="12.7109375" style="14" customWidth="1"/>
    <col min="12" max="12" width="2.140625" style="14" customWidth="1"/>
    <col min="13" max="251" width="11.421875" style="14" customWidth="1"/>
    <col min="252" max="252" width="46.57421875" style="14" customWidth="1"/>
    <col min="253" max="253" width="5.140625" style="14" customWidth="1"/>
    <col min="254" max="16384" width="11.421875" style="14" customWidth="1"/>
  </cols>
  <sheetData>
    <row r="1" spans="1:12" ht="13.5" thickBot="1">
      <c r="A1" s="433" t="s">
        <v>368</v>
      </c>
      <c r="B1" s="434"/>
      <c r="C1" s="435"/>
      <c r="D1" s="435"/>
      <c r="E1" s="435"/>
      <c r="F1" s="435"/>
      <c r="G1" s="435"/>
      <c r="H1" s="435"/>
      <c r="I1" s="435"/>
      <c r="J1" s="435"/>
      <c r="K1" s="435"/>
      <c r="L1" s="436"/>
    </row>
    <row r="2" spans="1:12" ht="38.25" customHeight="1" thickBot="1">
      <c r="A2" s="437" t="s">
        <v>391</v>
      </c>
      <c r="B2" s="438"/>
      <c r="C2" s="579" t="s">
        <v>299</v>
      </c>
      <c r="D2" s="580"/>
      <c r="E2" s="580"/>
      <c r="F2" s="580"/>
      <c r="G2" s="580"/>
      <c r="H2" s="580"/>
      <c r="I2" s="580"/>
      <c r="J2" s="580"/>
      <c r="K2" s="581"/>
      <c r="L2" s="439"/>
    </row>
    <row r="3" spans="1:12" ht="12.75">
      <c r="A3" s="437">
        <v>421349200</v>
      </c>
      <c r="B3" s="440"/>
      <c r="C3" s="1"/>
      <c r="D3" s="2"/>
      <c r="E3" s="2"/>
      <c r="F3" s="2"/>
      <c r="G3" s="2"/>
      <c r="H3" s="2"/>
      <c r="I3" s="2"/>
      <c r="J3" s="2"/>
      <c r="K3" s="2"/>
      <c r="L3" s="3"/>
    </row>
    <row r="4" spans="1:12" ht="12.75">
      <c r="A4" s="437"/>
      <c r="B4" s="440"/>
      <c r="C4" s="4" t="s">
        <v>150</v>
      </c>
      <c r="D4" s="471"/>
      <c r="E4" s="4"/>
      <c r="F4" s="4"/>
      <c r="G4" s="4"/>
      <c r="H4" s="4"/>
      <c r="I4" s="4"/>
      <c r="J4" s="4"/>
      <c r="K4" s="4"/>
      <c r="L4" s="5"/>
    </row>
    <row r="5" spans="1:12" ht="12.75">
      <c r="A5" s="441"/>
      <c r="B5" s="440"/>
      <c r="C5" s="4"/>
      <c r="D5" s="4"/>
      <c r="E5" s="4"/>
      <c r="F5" s="4"/>
      <c r="G5" s="4"/>
      <c r="H5" s="4"/>
      <c r="I5" s="4"/>
      <c r="J5" s="4"/>
      <c r="K5" s="4"/>
      <c r="L5" s="5"/>
    </row>
    <row r="6" spans="1:12" ht="12.75">
      <c r="A6" s="441"/>
      <c r="B6" s="440"/>
      <c r="C6" s="6" t="s">
        <v>162</v>
      </c>
      <c r="D6" s="306" t="s">
        <v>177</v>
      </c>
      <c r="E6" s="6"/>
      <c r="F6" s="6"/>
      <c r="G6" s="6"/>
      <c r="H6" s="6"/>
      <c r="I6" s="6"/>
      <c r="J6" s="6"/>
      <c r="K6" s="6"/>
      <c r="L6" s="8"/>
    </row>
    <row r="7" spans="1:12" ht="12.75">
      <c r="A7" s="441"/>
      <c r="B7" s="440"/>
      <c r="C7" s="6"/>
      <c r="D7" s="6"/>
      <c r="E7" s="6"/>
      <c r="F7" s="6"/>
      <c r="G7" s="6"/>
      <c r="H7" s="6"/>
      <c r="I7" s="6"/>
      <c r="J7" s="6"/>
      <c r="K7" s="6"/>
      <c r="L7" s="8"/>
    </row>
    <row r="8" spans="1:12" ht="12.75">
      <c r="A8" s="441"/>
      <c r="B8" s="440"/>
      <c r="C8" s="6" t="s">
        <v>3</v>
      </c>
      <c r="D8" s="582"/>
      <c r="E8" s="583"/>
      <c r="F8" s="583"/>
      <c r="G8" s="583"/>
      <c r="H8" s="583"/>
      <c r="I8" s="583"/>
      <c r="J8" s="583"/>
      <c r="K8" s="584"/>
      <c r="L8" s="8"/>
    </row>
    <row r="9" spans="1:12" ht="12.75">
      <c r="A9" s="441"/>
      <c r="B9" s="440"/>
      <c r="C9" s="6"/>
      <c r="D9" s="6"/>
      <c r="E9" s="6"/>
      <c r="F9" s="4"/>
      <c r="G9" s="4"/>
      <c r="H9" s="4"/>
      <c r="I9" s="4"/>
      <c r="J9" s="4"/>
      <c r="K9" s="4"/>
      <c r="L9" s="8"/>
    </row>
    <row r="10" spans="1:12" ht="25.5" customHeight="1">
      <c r="A10" s="441"/>
      <c r="B10" s="440"/>
      <c r="C10" s="6" t="s">
        <v>1</v>
      </c>
      <c r="D10" s="586"/>
      <c r="E10" s="587"/>
      <c r="F10" s="587"/>
      <c r="G10" s="587"/>
      <c r="H10" s="587"/>
      <c r="I10" s="587"/>
      <c r="J10" s="587"/>
      <c r="K10" s="587"/>
      <c r="L10" s="8"/>
    </row>
    <row r="11" spans="1:12" ht="12.75">
      <c r="A11" s="441"/>
      <c r="B11" s="440"/>
      <c r="C11" s="6"/>
      <c r="D11" s="6"/>
      <c r="E11" s="6"/>
      <c r="F11" s="6"/>
      <c r="G11" s="6"/>
      <c r="H11" s="6"/>
      <c r="I11" s="6"/>
      <c r="J11" s="6"/>
      <c r="K11" s="6"/>
      <c r="L11" s="8"/>
    </row>
    <row r="12" spans="1:12" ht="26.25">
      <c r="A12" s="441"/>
      <c r="B12" s="440"/>
      <c r="C12" s="10" t="s">
        <v>159</v>
      </c>
      <c r="D12" s="582"/>
      <c r="E12" s="584"/>
      <c r="F12" s="6"/>
      <c r="G12" s="6"/>
      <c r="H12" s="6"/>
      <c r="I12" s="6"/>
      <c r="J12" s="6"/>
      <c r="K12" s="6"/>
      <c r="L12" s="8"/>
    </row>
    <row r="13" spans="1:12" ht="12.75">
      <c r="A13" s="441"/>
      <c r="B13" s="440"/>
      <c r="C13" s="6"/>
      <c r="D13" s="6"/>
      <c r="E13" s="6"/>
      <c r="F13" s="6"/>
      <c r="G13" s="6"/>
      <c r="H13" s="6"/>
      <c r="I13" s="6"/>
      <c r="J13" s="6"/>
      <c r="K13" s="6"/>
      <c r="L13" s="8"/>
    </row>
    <row r="14" spans="1:12" ht="12.75">
      <c r="A14" s="441"/>
      <c r="B14" s="440"/>
      <c r="C14" s="6" t="s">
        <v>2</v>
      </c>
      <c r="D14" s="588"/>
      <c r="E14" s="589"/>
      <c r="F14" s="6"/>
      <c r="G14" s="6"/>
      <c r="H14" s="6"/>
      <c r="I14" s="6"/>
      <c r="J14" s="6"/>
      <c r="K14" s="6"/>
      <c r="L14" s="8"/>
    </row>
    <row r="15" spans="1:12" ht="12.75">
      <c r="A15" s="441"/>
      <c r="B15" s="440"/>
      <c r="C15" s="6"/>
      <c r="D15" s="6"/>
      <c r="E15" s="6"/>
      <c r="F15" s="6"/>
      <c r="G15" s="6"/>
      <c r="H15" s="6"/>
      <c r="I15" s="6"/>
      <c r="J15" s="6"/>
      <c r="K15" s="6"/>
      <c r="L15" s="8"/>
    </row>
    <row r="16" spans="1:12" ht="12.75">
      <c r="A16" s="441"/>
      <c r="B16" s="440"/>
      <c r="C16" s="431" t="s">
        <v>160</v>
      </c>
      <c r="D16" s="585"/>
      <c r="E16" s="585"/>
      <c r="F16" s="6"/>
      <c r="G16" s="6"/>
      <c r="H16" s="6"/>
      <c r="I16" s="6"/>
      <c r="J16" s="6"/>
      <c r="K16" s="6"/>
      <c r="L16" s="8"/>
    </row>
    <row r="17" spans="1:12" ht="12.75">
      <c r="A17" s="441"/>
      <c r="B17" s="440"/>
      <c r="C17" s="431"/>
      <c r="D17" s="9"/>
      <c r="E17" s="9"/>
      <c r="F17" s="6"/>
      <c r="G17" s="6"/>
      <c r="H17" s="6"/>
      <c r="I17" s="6"/>
      <c r="J17" s="6"/>
      <c r="K17" s="6"/>
      <c r="L17" s="8"/>
    </row>
    <row r="18" spans="1:12" ht="12.75">
      <c r="A18" s="441"/>
      <c r="B18" s="440"/>
      <c r="C18" s="6" t="s">
        <v>251</v>
      </c>
      <c r="D18" s="585"/>
      <c r="E18" s="585"/>
      <c r="F18" s="442"/>
      <c r="G18" s="6"/>
      <c r="H18" s="6"/>
      <c r="I18" s="6"/>
      <c r="J18" s="6"/>
      <c r="K18" s="6"/>
      <c r="L18" s="8"/>
    </row>
    <row r="19" spans="1:12" ht="12.75">
      <c r="A19" s="441"/>
      <c r="B19" s="440"/>
      <c r="C19" s="6"/>
      <c r="D19" s="9"/>
      <c r="E19" s="9"/>
      <c r="F19" s="442"/>
      <c r="G19" s="6"/>
      <c r="H19" s="6"/>
      <c r="I19" s="6"/>
      <c r="J19" s="6"/>
      <c r="K19" s="6"/>
      <c r="L19" s="8"/>
    </row>
    <row r="20" spans="1:12" ht="26.25">
      <c r="A20" s="441"/>
      <c r="B20" s="440"/>
      <c r="C20" s="10" t="s">
        <v>161</v>
      </c>
      <c r="D20" s="582"/>
      <c r="E20" s="584"/>
      <c r="F20" s="442"/>
      <c r="G20" s="6"/>
      <c r="H20" s="6"/>
      <c r="I20" s="6"/>
      <c r="J20" s="6"/>
      <c r="K20" s="6"/>
      <c r="L20" s="8"/>
    </row>
    <row r="21" spans="1:12" ht="12.75">
      <c r="A21" s="441"/>
      <c r="B21" s="440"/>
      <c r="C21" s="6"/>
      <c r="D21" s="6"/>
      <c r="E21" s="6"/>
      <c r="F21" s="6"/>
      <c r="G21" s="6"/>
      <c r="H21" s="6"/>
      <c r="I21" s="6"/>
      <c r="J21" s="6"/>
      <c r="K21" s="6"/>
      <c r="L21" s="8"/>
    </row>
    <row r="22" spans="1:12" ht="13.5" thickBot="1">
      <c r="A22" s="441"/>
      <c r="B22" s="440"/>
      <c r="C22" s="7" t="s">
        <v>252</v>
      </c>
      <c r="D22" s="6"/>
      <c r="E22" s="10"/>
      <c r="F22" s="10"/>
      <c r="G22" s="10"/>
      <c r="H22" s="10"/>
      <c r="I22" s="10"/>
      <c r="J22" s="6"/>
      <c r="K22" s="6"/>
      <c r="L22" s="8"/>
    </row>
    <row r="23" spans="1:12" ht="13.5" thickBot="1">
      <c r="A23" s="441"/>
      <c r="B23" s="440"/>
      <c r="C23" s="6"/>
      <c r="D23" s="6"/>
      <c r="E23" s="10"/>
      <c r="F23" s="10"/>
      <c r="G23" s="10"/>
      <c r="H23" s="10"/>
      <c r="I23" s="10"/>
      <c r="J23" s="577" t="s">
        <v>148</v>
      </c>
      <c r="K23" s="578"/>
      <c r="L23" s="8"/>
    </row>
    <row r="24" spans="1:12" ht="71.25" customHeight="1" thickBot="1">
      <c r="A24" s="441"/>
      <c r="B24" s="440"/>
      <c r="C24" s="502" t="s">
        <v>165</v>
      </c>
      <c r="D24" s="503" t="s">
        <v>166</v>
      </c>
      <c r="E24" s="504" t="s">
        <v>220</v>
      </c>
      <c r="F24" s="504" t="s">
        <v>167</v>
      </c>
      <c r="G24" s="504" t="s">
        <v>168</v>
      </c>
      <c r="H24" s="505" t="s">
        <v>172</v>
      </c>
      <c r="I24" s="505" t="s">
        <v>169</v>
      </c>
      <c r="J24" s="506" t="s">
        <v>370</v>
      </c>
      <c r="K24" s="507" t="s">
        <v>371</v>
      </c>
      <c r="L24" s="8"/>
    </row>
    <row r="25" spans="1:12" ht="13.5" customHeight="1" thickBot="1">
      <c r="A25" s="441"/>
      <c r="B25" s="440"/>
      <c r="C25" s="495"/>
      <c r="D25" s="496"/>
      <c r="E25" s="497"/>
      <c r="F25" s="498"/>
      <c r="G25" s="499"/>
      <c r="H25" s="499"/>
      <c r="I25" s="499"/>
      <c r="J25" s="500"/>
      <c r="K25" s="501"/>
      <c r="L25" s="8"/>
    </row>
    <row r="26" spans="1:12" s="443" customFormat="1" ht="21.75" customHeight="1">
      <c r="A26" s="441"/>
      <c r="B26" s="440"/>
      <c r="C26" s="7"/>
      <c r="D26" s="6"/>
      <c r="E26" s="6"/>
      <c r="F26" s="6"/>
      <c r="G26" s="6"/>
      <c r="H26" s="6"/>
      <c r="I26" s="6"/>
      <c r="J26" s="6"/>
      <c r="K26" s="6"/>
      <c r="L26" s="8"/>
    </row>
    <row r="27" spans="1:12" ht="24" customHeight="1" thickBot="1">
      <c r="A27" s="444"/>
      <c r="B27" s="445"/>
      <c r="C27" s="11"/>
      <c r="D27" s="12"/>
      <c r="E27" s="12"/>
      <c r="F27" s="12"/>
      <c r="G27" s="12"/>
      <c r="H27" s="12"/>
      <c r="I27" s="12"/>
      <c r="J27" s="12"/>
      <c r="K27" s="12"/>
      <c r="L27" s="13"/>
    </row>
  </sheetData>
  <sheetProtection password="EAD6" sheet="1" objects="1" scenarios="1"/>
  <mergeCells count="9">
    <mergeCell ref="J23:K23"/>
    <mergeCell ref="C2:K2"/>
    <mergeCell ref="D8:K8"/>
    <mergeCell ref="D12:E12"/>
    <mergeCell ref="D16:E16"/>
    <mergeCell ref="D10:K10"/>
    <mergeCell ref="D18:E18"/>
    <mergeCell ref="D20:E20"/>
    <mergeCell ref="D14:E14"/>
  </mergeCells>
  <dataValidations count="4">
    <dataValidation type="whole" allowBlank="1" showInputMessage="1" showErrorMessage="1" error="Veuillez saisir une année." sqref="D4">
      <formula1>2012</formula1>
      <formula2>2030</formula2>
    </dataValidation>
    <dataValidation type="decimal" operator="greaterThanOrEqual" allowBlank="1" showInputMessage="1" showErrorMessage="1" error="Veuillez saisir un nombre." sqref="G25:K25">
      <formula1>0</formula1>
    </dataValidation>
    <dataValidation type="textLength" operator="equal" allowBlank="1" showInputMessage="1" showErrorMessage="1" error="Veuillez saisir un n° finess de 9 caractères (sans espace, tiret, ...)" sqref="D6 E25">
      <formula1>9</formula1>
    </dataValidation>
    <dataValidation type="list" showInputMessage="1" showErrorMessage="1" error="Veuillez sélectionner une catégorie dans la liste proposée." sqref="F25">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80" r:id="rId2"/>
  <headerFooter>
    <oddFooter>&amp;R&amp;"Arial,Normal"&amp;8&amp;F / &amp;A</oddFooter>
  </headerFooter>
  <drawing r:id="rId1"/>
</worksheet>
</file>

<file path=xl/worksheets/sheet6.xml><?xml version="1.0" encoding="utf-8"?>
<worksheet xmlns="http://schemas.openxmlformats.org/spreadsheetml/2006/main" xmlns:r="http://schemas.openxmlformats.org/officeDocument/2006/relationships">
  <sheetPr codeName="Feuil11"/>
  <dimension ref="A1:K14"/>
  <sheetViews>
    <sheetView showGridLines="0" zoomScalePageLayoutView="0" workbookViewId="0" topLeftCell="A1">
      <selection activeCell="B4" sqref="B4"/>
    </sheetView>
  </sheetViews>
  <sheetFormatPr defaultColWidth="10.8515625" defaultRowHeight="15"/>
  <cols>
    <col min="1" max="1" width="2.7109375" style="432" customWidth="1"/>
    <col min="2" max="2" width="21.57421875" style="432" customWidth="1"/>
    <col min="3" max="3" width="42.57421875" style="432" customWidth="1"/>
    <col min="4" max="4" width="36.57421875" style="432" customWidth="1"/>
    <col min="5" max="5" width="12.421875" style="432" customWidth="1"/>
    <col min="6" max="6" width="27.8515625" style="432" customWidth="1"/>
    <col min="7" max="8" width="14.8515625" style="14" customWidth="1"/>
    <col min="9" max="9" width="3.421875" style="432" customWidth="1"/>
    <col min="10" max="10" width="3.00390625" style="484" customWidth="1"/>
    <col min="11" max="11" width="2.7109375" style="484" customWidth="1"/>
    <col min="12" max="16384" width="10.8515625" style="432" customWidth="1"/>
  </cols>
  <sheetData>
    <row r="1" spans="1:9" ht="14.25">
      <c r="A1" s="477"/>
      <c r="B1" s="478"/>
      <c r="C1" s="478"/>
      <c r="D1" s="478"/>
      <c r="E1" s="478"/>
      <c r="F1" s="478"/>
      <c r="G1" s="435"/>
      <c r="H1" s="435"/>
      <c r="I1" s="479"/>
    </row>
    <row r="2" spans="1:9" ht="31.5" customHeight="1">
      <c r="A2" s="480"/>
      <c r="B2" s="590" t="s">
        <v>235</v>
      </c>
      <c r="C2" s="590"/>
      <c r="D2" s="590"/>
      <c r="E2" s="590"/>
      <c r="F2" s="590"/>
      <c r="G2" s="531"/>
      <c r="H2" s="531"/>
      <c r="I2" s="485"/>
    </row>
    <row r="3" spans="1:9" ht="14.25">
      <c r="A3" s="480"/>
      <c r="B3" s="448"/>
      <c r="C3" s="448"/>
      <c r="D3" s="448"/>
      <c r="E3" s="448"/>
      <c r="F3" s="448"/>
      <c r="G3" s="2"/>
      <c r="H3" s="2"/>
      <c r="I3" s="446"/>
    </row>
    <row r="4" spans="1:9" ht="14.25">
      <c r="A4" s="480"/>
      <c r="B4" s="447" t="s">
        <v>369</v>
      </c>
      <c r="C4" s="447"/>
      <c r="D4" s="448"/>
      <c r="E4" s="448"/>
      <c r="F4" s="448"/>
      <c r="G4" s="4"/>
      <c r="H4" s="4"/>
      <c r="I4" s="446"/>
    </row>
    <row r="5" spans="1:9" ht="15" thickBot="1">
      <c r="A5" s="480"/>
      <c r="B5" s="448"/>
      <c r="C5" s="448"/>
      <c r="D5" s="448"/>
      <c r="E5" s="448"/>
      <c r="F5" s="448"/>
      <c r="G5" s="4"/>
      <c r="H5" s="4"/>
      <c r="I5" s="446"/>
    </row>
    <row r="6" spans="1:9" ht="15.75" thickBot="1">
      <c r="A6" s="480"/>
      <c r="B6" s="448"/>
      <c r="C6" s="448"/>
      <c r="D6" s="448"/>
      <c r="E6" s="448"/>
      <c r="F6" s="448"/>
      <c r="G6" s="577" t="s">
        <v>148</v>
      </c>
      <c r="H6" s="578"/>
      <c r="I6" s="446"/>
    </row>
    <row r="7" spans="1:9" ht="41.25" thickBot="1">
      <c r="A7" s="480"/>
      <c r="B7" s="502" t="s">
        <v>253</v>
      </c>
      <c r="C7" s="503" t="s">
        <v>237</v>
      </c>
      <c r="D7" s="503" t="s">
        <v>236</v>
      </c>
      <c r="E7" s="504" t="s">
        <v>387</v>
      </c>
      <c r="F7" s="507" t="s">
        <v>167</v>
      </c>
      <c r="G7" s="506" t="s">
        <v>300</v>
      </c>
      <c r="H7" s="507" t="s">
        <v>149</v>
      </c>
      <c r="I7" s="481"/>
    </row>
    <row r="8" spans="1:9" ht="14.25">
      <c r="A8" s="480"/>
      <c r="B8" s="508"/>
      <c r="C8" s="509"/>
      <c r="D8" s="509"/>
      <c r="E8" s="509"/>
      <c r="F8" s="509"/>
      <c r="G8" s="533"/>
      <c r="H8" s="534"/>
      <c r="I8" s="482"/>
    </row>
    <row r="9" spans="1:9" ht="15" thickBot="1">
      <c r="A9" s="480"/>
      <c r="B9" s="467"/>
      <c r="C9" s="468"/>
      <c r="D9" s="468"/>
      <c r="E9" s="468"/>
      <c r="F9" s="468"/>
      <c r="G9" s="468"/>
      <c r="H9" s="469"/>
      <c r="I9" s="483"/>
    </row>
    <row r="10" spans="1:9" ht="15">
      <c r="A10" s="480"/>
      <c r="B10" s="448"/>
      <c r="C10" s="448"/>
      <c r="D10" s="448"/>
      <c r="E10" s="448"/>
      <c r="F10" s="448"/>
      <c r="G10" s="448"/>
      <c r="H10" s="448"/>
      <c r="I10" s="446"/>
    </row>
    <row r="11" spans="1:11" s="516" customFormat="1" ht="12.75">
      <c r="A11" s="512"/>
      <c r="B11" s="513"/>
      <c r="C11" s="513"/>
      <c r="D11" s="513"/>
      <c r="E11" s="513"/>
      <c r="F11" s="513"/>
      <c r="G11" s="6"/>
      <c r="H11" s="6"/>
      <c r="I11" s="514"/>
      <c r="J11" s="515"/>
      <c r="K11" s="515"/>
    </row>
    <row r="12" spans="1:11" s="516" customFormat="1" ht="12.75">
      <c r="A12" s="512"/>
      <c r="B12" s="513" t="s">
        <v>254</v>
      </c>
      <c r="C12" s="513"/>
      <c r="D12" s="513"/>
      <c r="E12" s="513"/>
      <c r="F12" s="513"/>
      <c r="G12" s="6"/>
      <c r="H12" s="6"/>
      <c r="I12" s="514"/>
      <c r="J12" s="515"/>
      <c r="K12" s="515"/>
    </row>
    <row r="13" spans="1:11" s="516" customFormat="1" ht="33.75" customHeight="1">
      <c r="A13" s="512"/>
      <c r="B13" s="591" t="s">
        <v>255</v>
      </c>
      <c r="C13" s="591"/>
      <c r="D13" s="591"/>
      <c r="E13" s="591"/>
      <c r="F13" s="591"/>
      <c r="G13" s="6"/>
      <c r="H13" s="6"/>
      <c r="I13" s="514"/>
      <c r="J13" s="515"/>
      <c r="K13" s="515"/>
    </row>
    <row r="14" spans="1:11" s="516" customFormat="1" ht="13.5" thickBot="1">
      <c r="A14" s="517"/>
      <c r="B14" s="518"/>
      <c r="C14" s="518"/>
      <c r="D14" s="518"/>
      <c r="E14" s="518"/>
      <c r="F14" s="518"/>
      <c r="G14" s="12"/>
      <c r="H14" s="12"/>
      <c r="I14" s="519"/>
      <c r="J14" s="515"/>
      <c r="K14" s="515"/>
    </row>
  </sheetData>
  <sheetProtection password="EAD6" sheet="1" objects="1" scenarios="1"/>
  <mergeCells count="3">
    <mergeCell ref="B2:F2"/>
    <mergeCell ref="B13:F13"/>
    <mergeCell ref="G6:H6"/>
  </mergeCells>
  <dataValidations count="4">
    <dataValidation showInputMessage="1" showErrorMessage="1" error="Veuillez sélectionner une catégorie dans la liste proposée." sqref="I8:I9 H8"/>
    <dataValidation type="textLength" operator="equal" allowBlank="1" showInputMessage="1" showErrorMessage="1" error="Veuillez saisir un n° finess de 9 caractères (sans espace, tiret, ...)" sqref="H9">
      <formula1>9</formula1>
    </dataValidation>
    <dataValidation type="list" showInputMessage="1" showErrorMessage="1" error="Veuillez sélectionner une catégorie dans la liste proposée." sqref="F8">
      <formula1>categorie_Id_CR_SF</formula1>
    </dataValidation>
    <dataValidation type="textLength" operator="equal" allowBlank="1" showInputMessage="1" showErrorMessage="1" error="Veuillez saisir un identifiant de 6 caractères (sans espace, tiret, ...)" sqref="B8">
      <formula1>6</formula1>
    </dataValidation>
  </dataValidations>
  <printOptions/>
  <pageMargins left="0.7" right="0.7" top="0.75" bottom="0.75" header="0.3" footer="0.3"/>
  <pageSetup horizontalDpi="1200" verticalDpi="1200" orientation="portrait" paperSize="9" scale="49"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Feuil3"/>
  <dimension ref="A1:O240"/>
  <sheetViews>
    <sheetView showGridLines="0" zoomScale="85" zoomScaleNormal="85" zoomScalePageLayoutView="0" workbookViewId="0" topLeftCell="A1">
      <selection activeCell="D2" sqref="D2:F2"/>
    </sheetView>
  </sheetViews>
  <sheetFormatPr defaultColWidth="11.421875" defaultRowHeight="15"/>
  <cols>
    <col min="1" max="1" width="4.57421875" style="453" customWidth="1"/>
    <col min="2" max="2" width="12.7109375" style="460" customWidth="1"/>
    <col min="3" max="3" width="85.140625" style="461" bestFit="1" customWidth="1"/>
    <col min="4" max="5" width="15.7109375" style="453" customWidth="1"/>
    <col min="6" max="9" width="15.7109375" style="456" customWidth="1"/>
    <col min="10" max="11" width="15.7109375" style="453" customWidth="1"/>
    <col min="12" max="12" width="2.7109375" style="453" customWidth="1"/>
    <col min="13" max="16384" width="11.421875" style="453" customWidth="1"/>
  </cols>
  <sheetData>
    <row r="1" spans="1:12" s="300" customFormat="1" ht="12.75">
      <c r="A1" s="83"/>
      <c r="B1" s="84"/>
      <c r="C1" s="84"/>
      <c r="D1" s="84"/>
      <c r="E1" s="84"/>
      <c r="F1" s="84"/>
      <c r="G1" s="84"/>
      <c r="H1" s="298"/>
      <c r="I1" s="298"/>
      <c r="J1" s="298"/>
      <c r="K1" s="298"/>
      <c r="L1" s="299"/>
    </row>
    <row r="2" spans="1:12" s="87" customFormat="1" ht="25.5" customHeight="1">
      <c r="A2" s="88"/>
      <c r="B2" s="612" t="s">
        <v>173</v>
      </c>
      <c r="C2" s="612"/>
      <c r="D2" s="611"/>
      <c r="E2" s="611"/>
      <c r="F2" s="611"/>
      <c r="G2" s="97"/>
      <c r="H2" s="97"/>
      <c r="I2" s="97"/>
      <c r="J2" s="97"/>
      <c r="K2" s="97"/>
      <c r="L2" s="235"/>
    </row>
    <row r="3" spans="1:12" s="87" customFormat="1" ht="25.5" customHeight="1">
      <c r="A3" s="88"/>
      <c r="B3" s="612" t="s">
        <v>174</v>
      </c>
      <c r="C3" s="612"/>
      <c r="D3" s="613"/>
      <c r="E3" s="613"/>
      <c r="F3" s="613"/>
      <c r="G3" s="97"/>
      <c r="H3" s="97"/>
      <c r="I3" s="97"/>
      <c r="J3" s="97"/>
      <c r="K3" s="97"/>
      <c r="L3" s="235"/>
    </row>
    <row r="4" spans="1:12" s="87" customFormat="1" ht="12.75">
      <c r="A4" s="88"/>
      <c r="B4" s="97"/>
      <c r="C4" s="97"/>
      <c r="D4" s="97"/>
      <c r="E4" s="97"/>
      <c r="F4" s="97"/>
      <c r="G4" s="97"/>
      <c r="H4" s="97"/>
      <c r="I4" s="97"/>
      <c r="J4" s="97"/>
      <c r="K4" s="97"/>
      <c r="L4" s="235"/>
    </row>
    <row r="5" spans="1:12" s="87" customFormat="1" ht="12.75">
      <c r="A5" s="88"/>
      <c r="B5" s="97"/>
      <c r="C5" s="97"/>
      <c r="D5" s="301" t="s">
        <v>256</v>
      </c>
      <c r="E5" s="97"/>
      <c r="F5" s="97"/>
      <c r="G5" s="97"/>
      <c r="H5" s="97"/>
      <c r="I5" s="97"/>
      <c r="J5" s="97"/>
      <c r="K5" s="97"/>
      <c r="L5" s="235"/>
    </row>
    <row r="6" spans="1:12" s="87" customFormat="1" ht="12.75">
      <c r="A6" s="88"/>
      <c r="B6" s="97"/>
      <c r="C6" s="97"/>
      <c r="D6" s="301"/>
      <c r="E6" s="97"/>
      <c r="F6" s="97"/>
      <c r="G6" s="97"/>
      <c r="H6" s="97"/>
      <c r="I6" s="97"/>
      <c r="J6" s="97"/>
      <c r="K6" s="97"/>
      <c r="L6" s="235"/>
    </row>
    <row r="7" spans="1:12" s="87" customFormat="1" ht="12.75">
      <c r="A7" s="88"/>
      <c r="B7" s="97"/>
      <c r="C7" s="97"/>
      <c r="D7" s="302" t="s">
        <v>151</v>
      </c>
      <c r="E7" s="302" t="s">
        <v>154</v>
      </c>
      <c r="F7" s="302" t="s">
        <v>155</v>
      </c>
      <c r="G7" s="302" t="s">
        <v>152</v>
      </c>
      <c r="H7" s="302" t="s">
        <v>153</v>
      </c>
      <c r="I7" s="97"/>
      <c r="J7" s="97"/>
      <c r="K7" s="97"/>
      <c r="L7" s="235"/>
    </row>
    <row r="8" spans="1:12" s="87" customFormat="1" ht="12.75">
      <c r="A8" s="88"/>
      <c r="B8" s="97"/>
      <c r="C8" s="97"/>
      <c r="D8" s="307"/>
      <c r="E8" s="307"/>
      <c r="F8" s="307"/>
      <c r="G8" s="307"/>
      <c r="H8" s="307"/>
      <c r="I8" s="97"/>
      <c r="J8" s="97"/>
      <c r="K8" s="97"/>
      <c r="L8" s="235"/>
    </row>
    <row r="9" spans="1:12" s="87" customFormat="1" ht="12.75">
      <c r="A9" s="88"/>
      <c r="B9" s="97"/>
      <c r="C9" s="97"/>
      <c r="D9" s="301"/>
      <c r="E9" s="301"/>
      <c r="F9" s="301"/>
      <c r="G9" s="301"/>
      <c r="H9" s="301"/>
      <c r="I9" s="97"/>
      <c r="J9" s="97"/>
      <c r="K9" s="97"/>
      <c r="L9" s="235"/>
    </row>
    <row r="10" spans="1:12" s="87" customFormat="1" ht="12.75">
      <c r="A10" s="88"/>
      <c r="B10" s="97"/>
      <c r="C10" s="97"/>
      <c r="D10" s="301" t="s">
        <v>205</v>
      </c>
      <c r="E10" s="301"/>
      <c r="F10" s="301"/>
      <c r="G10" s="301"/>
      <c r="H10" s="301"/>
      <c r="I10" s="97"/>
      <c r="J10" s="97"/>
      <c r="K10" s="97"/>
      <c r="L10" s="235"/>
    </row>
    <row r="11" spans="1:12" s="87" customFormat="1" ht="12.75">
      <c r="A11" s="88"/>
      <c r="B11" s="97"/>
      <c r="C11" s="97"/>
      <c r="D11" s="301"/>
      <c r="E11" s="301"/>
      <c r="F11" s="301"/>
      <c r="G11" s="301"/>
      <c r="H11" s="301"/>
      <c r="I11" s="97"/>
      <c r="J11" s="97"/>
      <c r="K11" s="97"/>
      <c r="L11" s="235"/>
    </row>
    <row r="12" spans="1:12" s="87" customFormat="1" ht="12.75">
      <c r="A12" s="88"/>
      <c r="B12" s="97"/>
      <c r="C12" s="97"/>
      <c r="D12" s="595" t="str">
        <f>IF('Page de garde'!$D$4="","Forfait global de l'exercice N-1","Forfait global de l'exercice "&amp;'Page de garde'!$D$4-1)</f>
        <v>Forfait global de l'exercice N-1</v>
      </c>
      <c r="E12" s="596"/>
      <c r="F12" s="597"/>
      <c r="G12" s="595" t="str">
        <f>IF('Page de garde'!$D$4="","Forfait global de l'exercice N","Forfait global de l'exercice "&amp;'Page de garde'!$D$4)</f>
        <v>Forfait global de l'exercice N</v>
      </c>
      <c r="H12" s="596"/>
      <c r="I12" s="597"/>
      <c r="J12" s="97"/>
      <c r="K12" s="97"/>
      <c r="L12" s="235"/>
    </row>
    <row r="13" spans="1:12" s="87" customFormat="1" ht="26.25">
      <c r="A13" s="88"/>
      <c r="B13" s="97"/>
      <c r="C13" s="97"/>
      <c r="D13" s="302" t="s">
        <v>301</v>
      </c>
      <c r="E13" s="302" t="s">
        <v>302</v>
      </c>
      <c r="F13" s="302" t="s">
        <v>303</v>
      </c>
      <c r="G13" s="449" t="s">
        <v>301</v>
      </c>
      <c r="H13" s="449" t="s">
        <v>302</v>
      </c>
      <c r="I13" s="302" t="s">
        <v>303</v>
      </c>
      <c r="J13" s="301"/>
      <c r="K13" s="97"/>
      <c r="L13" s="235"/>
    </row>
    <row r="14" spans="1:12" s="87" customFormat="1" ht="12.75">
      <c r="A14" s="88"/>
      <c r="B14" s="97"/>
      <c r="C14" s="97"/>
      <c r="D14" s="307"/>
      <c r="E14" s="307"/>
      <c r="F14" s="450"/>
      <c r="G14" s="451"/>
      <c r="H14" s="451"/>
      <c r="I14" s="450"/>
      <c r="J14" s="301"/>
      <c r="K14" s="97"/>
      <c r="L14" s="235"/>
    </row>
    <row r="15" spans="1:12" s="87" customFormat="1" ht="12.75">
      <c r="A15" s="88"/>
      <c r="B15" s="97"/>
      <c r="C15" s="97"/>
      <c r="D15" s="301"/>
      <c r="E15" s="301"/>
      <c r="F15" s="301"/>
      <c r="G15" s="301"/>
      <c r="H15" s="301"/>
      <c r="I15" s="97"/>
      <c r="J15" s="97"/>
      <c r="K15" s="97"/>
      <c r="L15" s="235"/>
    </row>
    <row r="16" spans="1:12" s="87" customFormat="1" ht="12.75">
      <c r="A16" s="88"/>
      <c r="B16" s="97"/>
      <c r="C16" s="97"/>
      <c r="D16" s="301" t="s">
        <v>329</v>
      </c>
      <c r="E16" s="301"/>
      <c r="F16" s="301"/>
      <c r="G16" s="301"/>
      <c r="H16" s="301"/>
      <c r="I16" s="97"/>
      <c r="J16" s="97"/>
      <c r="K16" s="97"/>
      <c r="L16" s="235"/>
    </row>
    <row r="17" spans="1:12" s="87" customFormat="1" ht="12.75">
      <c r="A17" s="88"/>
      <c r="B17" s="97"/>
      <c r="C17" s="97"/>
      <c r="D17" s="301"/>
      <c r="E17" s="301"/>
      <c r="F17" s="301"/>
      <c r="G17" s="301"/>
      <c r="H17" s="301"/>
      <c r="I17" s="97"/>
      <c r="J17" s="97"/>
      <c r="K17" s="97"/>
      <c r="L17" s="235"/>
    </row>
    <row r="18" spans="1:12" s="87" customFormat="1" ht="12.75">
      <c r="A18" s="88"/>
      <c r="B18" s="97"/>
      <c r="C18" s="97"/>
      <c r="D18" s="595" t="str">
        <f>IF('Page de garde'!$D$4="","Au 30 juin de l'exercice N-1","Au 30 juin de l'exercice "&amp;'Page de garde'!$D$4-1)</f>
        <v>Au 30 juin de l'exercice N-1</v>
      </c>
      <c r="E18" s="596"/>
      <c r="F18" s="597"/>
      <c r="G18" s="301"/>
      <c r="H18" s="301"/>
      <c r="I18" s="97"/>
      <c r="J18" s="97"/>
      <c r="K18" s="97"/>
      <c r="L18" s="235"/>
    </row>
    <row r="19" spans="1:12" s="87" customFormat="1" ht="12.75">
      <c r="A19" s="88"/>
      <c r="B19" s="97"/>
      <c r="C19" s="97"/>
      <c r="D19" s="302" t="s">
        <v>304</v>
      </c>
      <c r="E19" s="302" t="s">
        <v>305</v>
      </c>
      <c r="F19" s="302" t="s">
        <v>306</v>
      </c>
      <c r="G19" s="301"/>
      <c r="H19" s="301"/>
      <c r="I19" s="97"/>
      <c r="J19" s="301"/>
      <c r="K19" s="97"/>
      <c r="L19" s="235"/>
    </row>
    <row r="20" spans="1:12" s="87" customFormat="1" ht="12.75">
      <c r="A20" s="88"/>
      <c r="B20" s="97"/>
      <c r="C20" s="97"/>
      <c r="D20" s="450"/>
      <c r="E20" s="450"/>
      <c r="F20" s="450"/>
      <c r="G20" s="301"/>
      <c r="H20" s="301"/>
      <c r="I20" s="97"/>
      <c r="J20" s="301"/>
      <c r="K20" s="97"/>
      <c r="L20" s="235"/>
    </row>
    <row r="21" spans="1:12" s="87" customFormat="1" ht="12.75">
      <c r="A21" s="88"/>
      <c r="B21" s="97"/>
      <c r="C21" s="97"/>
      <c r="D21" s="97"/>
      <c r="E21" s="97"/>
      <c r="F21" s="97"/>
      <c r="G21" s="97"/>
      <c r="H21" s="97"/>
      <c r="I21" s="97"/>
      <c r="J21" s="97"/>
      <c r="K21" s="97"/>
      <c r="L21" s="235"/>
    </row>
    <row r="22" spans="1:12" s="452" customFormat="1" ht="38.25" customHeight="1">
      <c r="A22" s="440"/>
      <c r="B22" s="567" t="s">
        <v>268</v>
      </c>
      <c r="C22" s="567"/>
      <c r="D22" s="567"/>
      <c r="E22" s="567"/>
      <c r="F22" s="567"/>
      <c r="G22" s="567"/>
      <c r="H22" s="567"/>
      <c r="I22" s="567"/>
      <c r="J22" s="567"/>
      <c r="K22" s="567"/>
      <c r="L22" s="8"/>
    </row>
    <row r="23" spans="1:12" s="452" customFormat="1" ht="12.75">
      <c r="A23" s="440"/>
      <c r="B23" s="599"/>
      <c r="C23" s="599"/>
      <c r="D23" s="599"/>
      <c r="E23" s="599"/>
      <c r="F23" s="599"/>
      <c r="G23" s="599"/>
      <c r="H23" s="599"/>
      <c r="I23" s="599"/>
      <c r="J23" s="599"/>
      <c r="K23" s="599"/>
      <c r="L23" s="8"/>
    </row>
    <row r="24" spans="1:12" ht="13.5" thickBot="1">
      <c r="A24" s="440"/>
      <c r="B24" s="398"/>
      <c r="C24" s="15" t="s">
        <v>48</v>
      </c>
      <c r="D24" s="399"/>
      <c r="E24" s="399"/>
      <c r="F24" s="599"/>
      <c r="G24" s="599"/>
      <c r="H24" s="599"/>
      <c r="I24" s="599"/>
      <c r="J24" s="599"/>
      <c r="K24" s="599"/>
      <c r="L24" s="8"/>
    </row>
    <row r="25" spans="1:12" ht="15" customHeight="1">
      <c r="A25" s="440"/>
      <c r="B25" s="600" t="s">
        <v>178</v>
      </c>
      <c r="C25" s="609" t="s">
        <v>7</v>
      </c>
      <c r="D25" s="592" t="s">
        <v>4</v>
      </c>
      <c r="E25" s="593"/>
      <c r="F25" s="592" t="s">
        <v>5</v>
      </c>
      <c r="G25" s="594"/>
      <c r="H25" s="592" t="s">
        <v>6</v>
      </c>
      <c r="I25" s="594"/>
      <c r="J25" s="592" t="s">
        <v>0</v>
      </c>
      <c r="K25" s="594"/>
      <c r="L25" s="8"/>
    </row>
    <row r="26" spans="1:12" s="455" customFormat="1" ht="27" thickBot="1">
      <c r="A26" s="454"/>
      <c r="B26" s="600"/>
      <c r="C26" s="610"/>
      <c r="D26" s="400" t="str">
        <f>IF('Page de garde'!$D$4="","Réel N-1 (ou anticipé N-1)","Réel "&amp;'Page de garde'!$D$4-1&amp;" (ou anticipé "&amp;'Page de garde'!$D$4-1&amp;")")</f>
        <v>Réel N-1 (ou anticipé N-1)</v>
      </c>
      <c r="E26" s="401" t="str">
        <f>IF('Page de garde'!$D$4="","Prévu N","Prévu "&amp;'Page de garde'!$D$4)</f>
        <v>Prévu N</v>
      </c>
      <c r="F26" s="400" t="str">
        <f>IF('Page de garde'!$D$4="","Réel N-1 (ou anticipé N-1)","Réel "&amp;'Page de garde'!$D$4-1&amp;" (ou anticipé "&amp;'Page de garde'!$D$4-1&amp;")")</f>
        <v>Réel N-1 (ou anticipé N-1)</v>
      </c>
      <c r="G26" s="402" t="str">
        <f>IF('Page de garde'!$D$4="","Prévu N","Prévu "&amp;'Page de garde'!$D$4)</f>
        <v>Prévu N</v>
      </c>
      <c r="H26" s="400" t="str">
        <f>IF('Page de garde'!$D$4="","Réel N-1 (ou anticipé N-1)","Réel "&amp;'Page de garde'!$D$4-1&amp;" (ou anticipé "&amp;'Page de garde'!$D$4-1&amp;")")</f>
        <v>Réel N-1 (ou anticipé N-1)</v>
      </c>
      <c r="I26" s="402" t="str">
        <f>IF('Page de garde'!$D$4="","Prévu N","Prévu "&amp;'Page de garde'!$D$4)</f>
        <v>Prévu N</v>
      </c>
      <c r="J26" s="400" t="str">
        <f>IF('Page de garde'!$D$4="","Réel N-1 (ou anticipé N-1)","Réel "&amp;'Page de garde'!$D$4-1&amp;" (ou anticipé "&amp;'Page de garde'!$D$4-1&amp;")")</f>
        <v>Réel N-1 (ou anticipé N-1)</v>
      </c>
      <c r="K26" s="402" t="str">
        <f>IF('Page de garde'!$D$4="","Prévu N","Prévu "&amp;'Page de garde'!$D$4)</f>
        <v>Prévu N</v>
      </c>
      <c r="L26" s="403"/>
    </row>
    <row r="27" spans="1:12" ht="12.75">
      <c r="A27" s="440"/>
      <c r="B27" s="16">
        <v>60</v>
      </c>
      <c r="C27" s="17" t="s">
        <v>8</v>
      </c>
      <c r="D27" s="332"/>
      <c r="E27" s="344"/>
      <c r="F27" s="332"/>
      <c r="G27" s="333"/>
      <c r="H27" s="332"/>
      <c r="I27" s="339"/>
      <c r="J27" s="18">
        <f aca="true" t="shared" si="0" ref="J27:K29">D27+F27+H27</f>
        <v>0</v>
      </c>
      <c r="K27" s="19">
        <f t="shared" si="0"/>
        <v>0</v>
      </c>
      <c r="L27" s="8"/>
    </row>
    <row r="28" spans="1:12" ht="12.75">
      <c r="A28" s="440"/>
      <c r="B28" s="404">
        <v>602</v>
      </c>
      <c r="C28" s="472" t="s">
        <v>238</v>
      </c>
      <c r="D28" s="334"/>
      <c r="E28" s="345"/>
      <c r="F28" s="334"/>
      <c r="G28" s="335"/>
      <c r="H28" s="334"/>
      <c r="I28" s="335"/>
      <c r="J28" s="20">
        <f t="shared" si="0"/>
        <v>0</v>
      </c>
      <c r="K28" s="21">
        <f t="shared" si="0"/>
        <v>0</v>
      </c>
      <c r="L28" s="8"/>
    </row>
    <row r="29" spans="1:12" ht="12.75">
      <c r="A29" s="440"/>
      <c r="B29" s="404">
        <v>6021</v>
      </c>
      <c r="C29" s="472" t="s">
        <v>9</v>
      </c>
      <c r="D29" s="353"/>
      <c r="E29" s="361"/>
      <c r="F29" s="353"/>
      <c r="G29" s="354"/>
      <c r="H29" s="334"/>
      <c r="I29" s="335"/>
      <c r="J29" s="20">
        <f t="shared" si="0"/>
        <v>0</v>
      </c>
      <c r="K29" s="21">
        <f t="shared" si="0"/>
        <v>0</v>
      </c>
      <c r="L29" s="8"/>
    </row>
    <row r="30" spans="1:12" ht="12.75">
      <c r="A30" s="440"/>
      <c r="B30" s="620">
        <v>60222</v>
      </c>
      <c r="C30" s="617" t="s">
        <v>184</v>
      </c>
      <c r="D30" s="405">
        <v>0.7</v>
      </c>
      <c r="E30" s="406">
        <v>0.7</v>
      </c>
      <c r="F30" s="405">
        <v>0.3</v>
      </c>
      <c r="G30" s="407">
        <v>0.3</v>
      </c>
      <c r="H30" s="408"/>
      <c r="I30" s="409"/>
      <c r="J30" s="408"/>
      <c r="K30" s="409"/>
      <c r="L30" s="8"/>
    </row>
    <row r="31" spans="1:12" ht="12.75">
      <c r="A31" s="440"/>
      <c r="B31" s="620"/>
      <c r="C31" s="618"/>
      <c r="D31" s="538">
        <f>+IF($J32=0,"",D32/$J32)</f>
      </c>
      <c r="E31" s="539">
        <f>+IF($K32=0,"",E32/$K32)</f>
      </c>
      <c r="F31" s="538">
        <f>+IF($J32=0,"",F32/$J32)</f>
      </c>
      <c r="G31" s="539">
        <f>+IF($K32=0,"",G32/$K32)</f>
      </c>
      <c r="H31" s="408"/>
      <c r="I31" s="409"/>
      <c r="J31" s="408"/>
      <c r="K31" s="409"/>
      <c r="L31" s="8"/>
    </row>
    <row r="32" spans="1:12" ht="12.75">
      <c r="A32" s="440"/>
      <c r="B32" s="620"/>
      <c r="C32" s="619"/>
      <c r="D32" s="334"/>
      <c r="E32" s="345"/>
      <c r="F32" s="334"/>
      <c r="G32" s="335"/>
      <c r="H32" s="353"/>
      <c r="I32" s="354"/>
      <c r="J32" s="20">
        <f>D32+F32+H32</f>
        <v>0</v>
      </c>
      <c r="K32" s="21">
        <f>E32+G32+I32</f>
        <v>0</v>
      </c>
      <c r="L32" s="8"/>
    </row>
    <row r="33" spans="1:12" ht="12.75">
      <c r="A33" s="440"/>
      <c r="B33" s="604">
        <v>60226</v>
      </c>
      <c r="C33" s="598" t="s">
        <v>182</v>
      </c>
      <c r="D33" s="405">
        <v>0.7</v>
      </c>
      <c r="E33" s="406">
        <v>0.7</v>
      </c>
      <c r="F33" s="405">
        <v>0.3</v>
      </c>
      <c r="G33" s="407">
        <v>0.3</v>
      </c>
      <c r="H33" s="408"/>
      <c r="I33" s="409"/>
      <c r="J33" s="408"/>
      <c r="K33" s="409"/>
      <c r="L33" s="8"/>
    </row>
    <row r="34" spans="1:12" ht="12.75">
      <c r="A34" s="440"/>
      <c r="B34" s="604"/>
      <c r="C34" s="598"/>
      <c r="D34" s="538">
        <f>+IF($J35=0,"",D35/$J35)</f>
      </c>
      <c r="E34" s="539">
        <f>+IF($K35=0,"",E35/$K35)</f>
      </c>
      <c r="F34" s="538">
        <f>+IF($J35=0,"",F35/$J35)</f>
      </c>
      <c r="G34" s="539">
        <f>+IF($K35=0,"",G35/$K35)</f>
      </c>
      <c r="H34" s="408"/>
      <c r="I34" s="409"/>
      <c r="J34" s="408"/>
      <c r="K34" s="409"/>
      <c r="L34" s="8"/>
    </row>
    <row r="35" spans="1:12" ht="12.75">
      <c r="A35" s="440"/>
      <c r="B35" s="604"/>
      <c r="C35" s="598"/>
      <c r="D35" s="334"/>
      <c r="E35" s="345"/>
      <c r="F35" s="334"/>
      <c r="G35" s="335"/>
      <c r="H35" s="353"/>
      <c r="I35" s="354"/>
      <c r="J35" s="20">
        <f>D35+F35+H35</f>
        <v>0</v>
      </c>
      <c r="K35" s="21">
        <f aca="true" t="shared" si="1" ref="J35:K38">E35+G35+I35</f>
        <v>0</v>
      </c>
      <c r="L35" s="8"/>
    </row>
    <row r="36" spans="1:12" ht="12.75">
      <c r="A36" s="440"/>
      <c r="B36" s="404">
        <v>602261</v>
      </c>
      <c r="C36" s="472" t="s">
        <v>10</v>
      </c>
      <c r="D36" s="353"/>
      <c r="E36" s="361"/>
      <c r="F36" s="334"/>
      <c r="G36" s="335"/>
      <c r="H36" s="353"/>
      <c r="I36" s="354"/>
      <c r="J36" s="20">
        <f t="shared" si="1"/>
        <v>0</v>
      </c>
      <c r="K36" s="21">
        <f t="shared" si="1"/>
        <v>0</v>
      </c>
      <c r="L36" s="8"/>
    </row>
    <row r="37" spans="1:12" ht="12.75">
      <c r="A37" s="440"/>
      <c r="B37" s="404">
        <v>603</v>
      </c>
      <c r="C37" s="472" t="s">
        <v>310</v>
      </c>
      <c r="D37" s="334"/>
      <c r="E37" s="345"/>
      <c r="F37" s="334"/>
      <c r="G37" s="335"/>
      <c r="H37" s="334"/>
      <c r="I37" s="335"/>
      <c r="J37" s="20">
        <f t="shared" si="1"/>
        <v>0</v>
      </c>
      <c r="K37" s="21">
        <f t="shared" si="1"/>
        <v>0</v>
      </c>
      <c r="L37" s="8"/>
    </row>
    <row r="38" spans="1:12" s="456" customFormat="1" ht="12.75">
      <c r="A38" s="440"/>
      <c r="B38" s="404">
        <v>60321</v>
      </c>
      <c r="C38" s="472" t="s">
        <v>11</v>
      </c>
      <c r="D38" s="353"/>
      <c r="E38" s="361"/>
      <c r="F38" s="353"/>
      <c r="G38" s="354"/>
      <c r="H38" s="334"/>
      <c r="I38" s="335"/>
      <c r="J38" s="20">
        <f t="shared" si="1"/>
        <v>0</v>
      </c>
      <c r="K38" s="21">
        <f t="shared" si="1"/>
        <v>0</v>
      </c>
      <c r="L38" s="8"/>
    </row>
    <row r="39" spans="1:12" s="456" customFormat="1" ht="12.75">
      <c r="A39" s="440"/>
      <c r="B39" s="620">
        <v>60322</v>
      </c>
      <c r="C39" s="617" t="s">
        <v>269</v>
      </c>
      <c r="D39" s="405">
        <v>0.7</v>
      </c>
      <c r="E39" s="406">
        <v>0.7</v>
      </c>
      <c r="F39" s="405">
        <v>0.3</v>
      </c>
      <c r="G39" s="407">
        <v>0.3</v>
      </c>
      <c r="H39" s="408"/>
      <c r="I39" s="409"/>
      <c r="J39" s="408"/>
      <c r="K39" s="409"/>
      <c r="L39" s="8"/>
    </row>
    <row r="40" spans="1:12" s="456" customFormat="1" ht="12.75">
      <c r="A40" s="440"/>
      <c r="B40" s="620"/>
      <c r="C40" s="618"/>
      <c r="D40" s="538">
        <f>+IF($J41=0,"",D41/$J41)</f>
      </c>
      <c r="E40" s="539">
        <f>+IF($K41=0,"",E41/$K41)</f>
      </c>
      <c r="F40" s="538">
        <f>+IF($J41=0,"",F41/$J41)</f>
      </c>
      <c r="G40" s="539">
        <f>+IF($K41=0,"",G41/$K41)</f>
      </c>
      <c r="H40" s="408"/>
      <c r="I40" s="409"/>
      <c r="J40" s="408"/>
      <c r="K40" s="409"/>
      <c r="L40" s="8"/>
    </row>
    <row r="41" spans="1:12" s="456" customFormat="1" ht="12.75">
      <c r="A41" s="440"/>
      <c r="B41" s="620"/>
      <c r="C41" s="619"/>
      <c r="D41" s="334"/>
      <c r="E41" s="345"/>
      <c r="F41" s="334"/>
      <c r="G41" s="335"/>
      <c r="H41" s="353"/>
      <c r="I41" s="354"/>
      <c r="J41" s="20">
        <f>D41+F41+H41</f>
        <v>0</v>
      </c>
      <c r="K41" s="21">
        <f>E41+G41+I41</f>
        <v>0</v>
      </c>
      <c r="L41" s="8"/>
    </row>
    <row r="42" spans="1:12" ht="12.75">
      <c r="A42" s="440"/>
      <c r="B42" s="604">
        <v>603226</v>
      </c>
      <c r="C42" s="598" t="s">
        <v>183</v>
      </c>
      <c r="D42" s="405">
        <v>0.7</v>
      </c>
      <c r="E42" s="406">
        <v>0.7</v>
      </c>
      <c r="F42" s="405">
        <v>0.3</v>
      </c>
      <c r="G42" s="407">
        <v>0.3</v>
      </c>
      <c r="H42" s="408"/>
      <c r="I42" s="409"/>
      <c r="J42" s="408"/>
      <c r="K42" s="409"/>
      <c r="L42" s="8"/>
    </row>
    <row r="43" spans="1:12" ht="12.75">
      <c r="A43" s="440"/>
      <c r="B43" s="604"/>
      <c r="C43" s="598"/>
      <c r="D43" s="538">
        <f>+IF($J44=0,"",D44/$J44)</f>
      </c>
      <c r="E43" s="539">
        <f>+IF($K44=0,"",E44/$K44)</f>
      </c>
      <c r="F43" s="538">
        <f>+IF($J44=0,"",F44/$J44)</f>
      </c>
      <c r="G43" s="539">
        <f>+IF($K44=0,"",G44/$K44)</f>
      </c>
      <c r="H43" s="408"/>
      <c r="I43" s="409"/>
      <c r="J43" s="408"/>
      <c r="K43" s="409"/>
      <c r="L43" s="8"/>
    </row>
    <row r="44" spans="1:12" ht="12.75">
      <c r="A44" s="440"/>
      <c r="B44" s="604"/>
      <c r="C44" s="598"/>
      <c r="D44" s="334"/>
      <c r="E44" s="345"/>
      <c r="F44" s="334"/>
      <c r="G44" s="335"/>
      <c r="H44" s="353"/>
      <c r="I44" s="354"/>
      <c r="J44" s="20">
        <f aca="true" t="shared" si="2" ref="J44:K46">D44+F44+H44</f>
        <v>0</v>
      </c>
      <c r="K44" s="21">
        <f t="shared" si="2"/>
        <v>0</v>
      </c>
      <c r="L44" s="8"/>
    </row>
    <row r="45" spans="1:12" ht="12.75">
      <c r="A45" s="440"/>
      <c r="B45" s="404">
        <v>6032261</v>
      </c>
      <c r="C45" s="472" t="s">
        <v>10</v>
      </c>
      <c r="D45" s="353"/>
      <c r="E45" s="361"/>
      <c r="F45" s="334"/>
      <c r="G45" s="335"/>
      <c r="H45" s="353"/>
      <c r="I45" s="354"/>
      <c r="J45" s="20">
        <f t="shared" si="2"/>
        <v>0</v>
      </c>
      <c r="K45" s="21">
        <f t="shared" si="2"/>
        <v>0</v>
      </c>
      <c r="L45" s="8"/>
    </row>
    <row r="46" spans="1:12" ht="12.75">
      <c r="A46" s="440"/>
      <c r="B46" s="404">
        <v>606</v>
      </c>
      <c r="C46" s="472" t="s">
        <v>12</v>
      </c>
      <c r="D46" s="334"/>
      <c r="E46" s="345"/>
      <c r="F46" s="334"/>
      <c r="G46" s="335"/>
      <c r="H46" s="334"/>
      <c r="I46" s="335"/>
      <c r="J46" s="20">
        <f t="shared" si="2"/>
        <v>0</v>
      </c>
      <c r="K46" s="21">
        <f t="shared" si="2"/>
        <v>0</v>
      </c>
      <c r="L46" s="8"/>
    </row>
    <row r="47" spans="1:12" ht="12.75">
      <c r="A47" s="440"/>
      <c r="B47" s="604">
        <v>60622</v>
      </c>
      <c r="C47" s="598" t="s">
        <v>184</v>
      </c>
      <c r="D47" s="405">
        <v>0.7</v>
      </c>
      <c r="E47" s="406">
        <v>0.7</v>
      </c>
      <c r="F47" s="405">
        <v>0.3</v>
      </c>
      <c r="G47" s="407">
        <v>0.3</v>
      </c>
      <c r="H47" s="408"/>
      <c r="I47" s="409"/>
      <c r="J47" s="408"/>
      <c r="K47" s="409"/>
      <c r="L47" s="8"/>
    </row>
    <row r="48" spans="1:12" ht="12.75">
      <c r="A48" s="440"/>
      <c r="B48" s="604"/>
      <c r="C48" s="598"/>
      <c r="D48" s="538">
        <f>+IF($J49=0,"",D49/$J49)</f>
      </c>
      <c r="E48" s="539">
        <f>+IF($K49=0,"",E49/$K49)</f>
      </c>
      <c r="F48" s="538">
        <f>+IF($J49=0,"",F49/$J49)</f>
      </c>
      <c r="G48" s="539">
        <f>+IF($K49=0,"",G49/$K49)</f>
      </c>
      <c r="H48" s="408"/>
      <c r="I48" s="409"/>
      <c r="J48" s="408"/>
      <c r="K48" s="409"/>
      <c r="L48" s="8"/>
    </row>
    <row r="49" spans="1:12" ht="12.75">
      <c r="A49" s="440"/>
      <c r="B49" s="604"/>
      <c r="C49" s="598"/>
      <c r="D49" s="334"/>
      <c r="E49" s="345"/>
      <c r="F49" s="334"/>
      <c r="G49" s="335"/>
      <c r="H49" s="353"/>
      <c r="I49" s="354"/>
      <c r="J49" s="20">
        <f>D49+F49+H49</f>
        <v>0</v>
      </c>
      <c r="K49" s="21">
        <f>E49+G49+I49</f>
        <v>0</v>
      </c>
      <c r="L49" s="8"/>
    </row>
    <row r="50" spans="1:12" ht="12.75">
      <c r="A50" s="440"/>
      <c r="B50" s="604">
        <v>60626</v>
      </c>
      <c r="C50" s="598" t="s">
        <v>185</v>
      </c>
      <c r="D50" s="405">
        <v>0.7</v>
      </c>
      <c r="E50" s="406">
        <v>0.7</v>
      </c>
      <c r="F50" s="405">
        <v>0.3</v>
      </c>
      <c r="G50" s="407">
        <v>0.3</v>
      </c>
      <c r="H50" s="408"/>
      <c r="I50" s="409"/>
      <c r="J50" s="408"/>
      <c r="K50" s="409"/>
      <c r="L50" s="8"/>
    </row>
    <row r="51" spans="1:12" ht="12.75">
      <c r="A51" s="440"/>
      <c r="B51" s="604"/>
      <c r="C51" s="598"/>
      <c r="D51" s="538">
        <f>+IF($J52=0,"",D52/$J52)</f>
      </c>
      <c r="E51" s="539">
        <f>+IF($K52=0,"",E52/$K52)</f>
      </c>
      <c r="F51" s="538">
        <f>+IF($J52=0,"",F52/$J52)</f>
      </c>
      <c r="G51" s="539">
        <f>+IF($K52=0,"",G52/$K52)</f>
      </c>
      <c r="H51" s="408"/>
      <c r="I51" s="409"/>
      <c r="J51" s="408"/>
      <c r="K51" s="409"/>
      <c r="L51" s="8"/>
    </row>
    <row r="52" spans="1:12" ht="12.75">
      <c r="A52" s="440"/>
      <c r="B52" s="604"/>
      <c r="C52" s="598"/>
      <c r="D52" s="334"/>
      <c r="E52" s="345"/>
      <c r="F52" s="334"/>
      <c r="G52" s="335"/>
      <c r="H52" s="353"/>
      <c r="I52" s="354"/>
      <c r="J52" s="20">
        <f aca="true" t="shared" si="3" ref="J52:K54">D52+F52+H52</f>
        <v>0</v>
      </c>
      <c r="K52" s="21">
        <f t="shared" si="3"/>
        <v>0</v>
      </c>
      <c r="L52" s="8"/>
    </row>
    <row r="53" spans="1:12" ht="12.75">
      <c r="A53" s="440"/>
      <c r="B53" s="404">
        <v>606261</v>
      </c>
      <c r="C53" s="472" t="s">
        <v>10</v>
      </c>
      <c r="D53" s="353"/>
      <c r="E53" s="361"/>
      <c r="F53" s="334"/>
      <c r="G53" s="335"/>
      <c r="H53" s="353"/>
      <c r="I53" s="354"/>
      <c r="J53" s="20">
        <f t="shared" si="3"/>
        <v>0</v>
      </c>
      <c r="K53" s="21">
        <f t="shared" si="3"/>
        <v>0</v>
      </c>
      <c r="L53" s="8"/>
    </row>
    <row r="54" spans="1:12" ht="12.75">
      <c r="A54" s="440"/>
      <c r="B54" s="404">
        <v>6066</v>
      </c>
      <c r="C54" s="472" t="s">
        <v>13</v>
      </c>
      <c r="D54" s="355"/>
      <c r="E54" s="357"/>
      <c r="F54" s="355"/>
      <c r="G54" s="356"/>
      <c r="H54" s="336"/>
      <c r="I54" s="337"/>
      <c r="J54" s="22">
        <f t="shared" si="3"/>
        <v>0</v>
      </c>
      <c r="K54" s="23">
        <f t="shared" si="3"/>
        <v>0</v>
      </c>
      <c r="L54" s="8"/>
    </row>
    <row r="55" spans="1:12" ht="12.75">
      <c r="A55" s="440"/>
      <c r="B55" s="404">
        <v>709</v>
      </c>
      <c r="C55" s="413" t="s">
        <v>53</v>
      </c>
      <c r="D55" s="334"/>
      <c r="E55" s="335"/>
      <c r="F55" s="334"/>
      <c r="G55" s="335"/>
      <c r="H55" s="334"/>
      <c r="I55" s="335"/>
      <c r="J55" s="22">
        <f>D55+F55+H55</f>
        <v>0</v>
      </c>
      <c r="K55" s="23">
        <f>E55+G55+I55</f>
        <v>0</v>
      </c>
      <c r="L55" s="8"/>
    </row>
    <row r="56" spans="1:12" ht="13.5" thickBot="1">
      <c r="A56" s="440"/>
      <c r="B56" s="404">
        <v>713</v>
      </c>
      <c r="C56" s="413" t="s">
        <v>54</v>
      </c>
      <c r="D56" s="334"/>
      <c r="E56" s="335"/>
      <c r="F56" s="334"/>
      <c r="G56" s="335"/>
      <c r="H56" s="334"/>
      <c r="I56" s="335"/>
      <c r="J56" s="22">
        <f>D56+F56+H56</f>
        <v>0</v>
      </c>
      <c r="K56" s="23">
        <f>E56+G56+I56</f>
        <v>0</v>
      </c>
      <c r="L56" s="8"/>
    </row>
    <row r="57" spans="1:12" ht="12.75">
      <c r="A57" s="440"/>
      <c r="B57" s="404"/>
      <c r="C57" s="606" t="s">
        <v>7</v>
      </c>
      <c r="D57" s="592" t="s">
        <v>4</v>
      </c>
      <c r="E57" s="593"/>
      <c r="F57" s="592" t="s">
        <v>5</v>
      </c>
      <c r="G57" s="594"/>
      <c r="H57" s="592" t="s">
        <v>6</v>
      </c>
      <c r="I57" s="594"/>
      <c r="J57" s="592" t="s">
        <v>0</v>
      </c>
      <c r="K57" s="594"/>
      <c r="L57" s="8"/>
    </row>
    <row r="58" spans="1:12" s="455" customFormat="1" ht="27" thickBot="1">
      <c r="A58" s="454"/>
      <c r="B58" s="16"/>
      <c r="C58" s="607"/>
      <c r="D58" s="400" t="str">
        <f>IF('Page de garde'!$D$4="","Réel N-1 (ou anticipé N-1)","Réel "&amp;'Page de garde'!$D$4-1&amp;" (ou anticipé "&amp;'Page de garde'!$D$4-1&amp;")")</f>
        <v>Réel N-1 (ou anticipé N-1)</v>
      </c>
      <c r="E58" s="401" t="str">
        <f>IF('Page de garde'!$D$4="","Prévu N","Prévu "&amp;'Page de garde'!$D$4)</f>
        <v>Prévu N</v>
      </c>
      <c r="F58" s="400" t="str">
        <f>IF('Page de garde'!$D$4="","Réel N-1 (ou anticipé N-1)","Réel "&amp;'Page de garde'!$D$4-1&amp;" (ou anticipé "&amp;'Page de garde'!$D$4-1&amp;")")</f>
        <v>Réel N-1 (ou anticipé N-1)</v>
      </c>
      <c r="G58" s="402" t="str">
        <f>IF('Page de garde'!$D$4="","Prévu N","Prévu "&amp;'Page de garde'!$D$4)</f>
        <v>Prévu N</v>
      </c>
      <c r="H58" s="400" t="str">
        <f>IF('Page de garde'!$D$4="","Réel N-1 (ou anticipé N-1)","Réel "&amp;'Page de garde'!$D$4-1&amp;" (ou anticipé "&amp;'Page de garde'!$D$4-1&amp;")")</f>
        <v>Réel N-1 (ou anticipé N-1)</v>
      </c>
      <c r="I58" s="402" t="str">
        <f>IF('Page de garde'!$D$4="","Prévu N","Prévu "&amp;'Page de garde'!$D$4)</f>
        <v>Prévu N</v>
      </c>
      <c r="J58" s="400" t="str">
        <f>IF('Page de garde'!$D$4="","Réel N-1 (ou anticipé N-1)","Réel "&amp;'Page de garde'!$D$4-1&amp;" (ou anticipé "&amp;'Page de garde'!$D$4-1&amp;")")</f>
        <v>Réel N-1 (ou anticipé N-1)</v>
      </c>
      <c r="K58" s="402" t="str">
        <f>IF('Page de garde'!$D$4="","Prévu N","Prévu "&amp;'Page de garde'!$D$4)</f>
        <v>Prévu N</v>
      </c>
      <c r="L58" s="403"/>
    </row>
    <row r="59" spans="1:12" ht="12.75">
      <c r="A59" s="440"/>
      <c r="B59" s="24">
        <v>61</v>
      </c>
      <c r="C59" s="473" t="s">
        <v>186</v>
      </c>
      <c r="D59" s="336"/>
      <c r="E59" s="346"/>
      <c r="F59" s="336"/>
      <c r="G59" s="337"/>
      <c r="H59" s="336"/>
      <c r="I59" s="337"/>
      <c r="J59" s="22">
        <f aca="true" t="shared" si="4" ref="J59:K63">D59+F59+H59</f>
        <v>0</v>
      </c>
      <c r="K59" s="23">
        <f t="shared" si="4"/>
        <v>0</v>
      </c>
      <c r="L59" s="8"/>
    </row>
    <row r="60" spans="1:12" ht="12.75">
      <c r="A60" s="440"/>
      <c r="B60" s="24">
        <v>6111</v>
      </c>
      <c r="C60" s="473" t="s">
        <v>14</v>
      </c>
      <c r="D60" s="355"/>
      <c r="E60" s="357"/>
      <c r="F60" s="355"/>
      <c r="G60" s="356"/>
      <c r="H60" s="336"/>
      <c r="I60" s="337"/>
      <c r="J60" s="22">
        <f t="shared" si="4"/>
        <v>0</v>
      </c>
      <c r="K60" s="23">
        <f t="shared" si="4"/>
        <v>0</v>
      </c>
      <c r="L60" s="8"/>
    </row>
    <row r="61" spans="1:12" ht="12.75">
      <c r="A61" s="440"/>
      <c r="B61" s="24">
        <v>61121</v>
      </c>
      <c r="C61" s="473" t="s">
        <v>15</v>
      </c>
      <c r="D61" s="355"/>
      <c r="E61" s="357"/>
      <c r="F61" s="355"/>
      <c r="G61" s="356"/>
      <c r="H61" s="336"/>
      <c r="I61" s="337"/>
      <c r="J61" s="22">
        <f t="shared" si="4"/>
        <v>0</v>
      </c>
      <c r="K61" s="23">
        <f t="shared" si="4"/>
        <v>0</v>
      </c>
      <c r="L61" s="8"/>
    </row>
    <row r="62" spans="1:12" ht="12.75">
      <c r="A62" s="440"/>
      <c r="B62" s="24">
        <v>61357</v>
      </c>
      <c r="C62" s="473" t="s">
        <v>179</v>
      </c>
      <c r="D62" s="355"/>
      <c r="E62" s="357"/>
      <c r="F62" s="355"/>
      <c r="G62" s="356"/>
      <c r="H62" s="336"/>
      <c r="I62" s="337"/>
      <c r="J62" s="22">
        <f t="shared" si="4"/>
        <v>0</v>
      </c>
      <c r="K62" s="23">
        <f t="shared" si="4"/>
        <v>0</v>
      </c>
      <c r="L62" s="8"/>
    </row>
    <row r="63" spans="1:12" ht="12.75">
      <c r="A63" s="440"/>
      <c r="B63" s="24">
        <v>61551</v>
      </c>
      <c r="C63" s="473" t="s">
        <v>16</v>
      </c>
      <c r="D63" s="355"/>
      <c r="E63" s="357"/>
      <c r="F63" s="355"/>
      <c r="G63" s="356"/>
      <c r="H63" s="336"/>
      <c r="I63" s="337"/>
      <c r="J63" s="22">
        <f t="shared" si="4"/>
        <v>0</v>
      </c>
      <c r="K63" s="23">
        <f t="shared" si="4"/>
        <v>0</v>
      </c>
      <c r="L63" s="8"/>
    </row>
    <row r="64" spans="1:12" ht="12.75">
      <c r="A64" s="440"/>
      <c r="B64" s="24">
        <v>61562</v>
      </c>
      <c r="C64" s="473" t="s">
        <v>17</v>
      </c>
      <c r="D64" s="355"/>
      <c r="E64" s="357"/>
      <c r="F64" s="355"/>
      <c r="G64" s="356"/>
      <c r="H64" s="336"/>
      <c r="I64" s="337"/>
      <c r="J64" s="22">
        <f aca="true" t="shared" si="5" ref="J64:K67">D64+F64+H64</f>
        <v>0</v>
      </c>
      <c r="K64" s="23">
        <f t="shared" si="5"/>
        <v>0</v>
      </c>
      <c r="L64" s="8"/>
    </row>
    <row r="65" spans="1:12" ht="12.75">
      <c r="A65" s="440"/>
      <c r="B65" s="24">
        <v>61681</v>
      </c>
      <c r="C65" s="473" t="s">
        <v>18</v>
      </c>
      <c r="D65" s="336"/>
      <c r="E65" s="346"/>
      <c r="F65" s="336"/>
      <c r="G65" s="337"/>
      <c r="H65" s="336"/>
      <c r="I65" s="337"/>
      <c r="J65" s="22">
        <f t="shared" si="5"/>
        <v>0</v>
      </c>
      <c r="K65" s="23">
        <f t="shared" si="5"/>
        <v>0</v>
      </c>
      <c r="L65" s="8"/>
    </row>
    <row r="66" spans="1:12" ht="12.75">
      <c r="A66" s="440"/>
      <c r="B66" s="24">
        <v>62</v>
      </c>
      <c r="C66" s="473" t="s">
        <v>187</v>
      </c>
      <c r="D66" s="336"/>
      <c r="E66" s="346"/>
      <c r="F66" s="336"/>
      <c r="G66" s="337"/>
      <c r="H66" s="336"/>
      <c r="I66" s="337"/>
      <c r="J66" s="22">
        <f t="shared" si="5"/>
        <v>0</v>
      </c>
      <c r="K66" s="23">
        <f t="shared" si="5"/>
        <v>0</v>
      </c>
      <c r="L66" s="8"/>
    </row>
    <row r="67" spans="1:12" ht="12.75">
      <c r="A67" s="440"/>
      <c r="B67" s="24">
        <v>621</v>
      </c>
      <c r="C67" s="473" t="s">
        <v>176</v>
      </c>
      <c r="D67" s="336"/>
      <c r="E67" s="346"/>
      <c r="F67" s="336"/>
      <c r="G67" s="337"/>
      <c r="H67" s="336"/>
      <c r="I67" s="337"/>
      <c r="J67" s="22">
        <f t="shared" si="5"/>
        <v>0</v>
      </c>
      <c r="K67" s="23">
        <f t="shared" si="5"/>
        <v>0</v>
      </c>
      <c r="L67" s="8"/>
    </row>
    <row r="68" spans="1:12" ht="12.75">
      <c r="A68" s="440"/>
      <c r="B68" s="24">
        <v>62113</v>
      </c>
      <c r="C68" s="473" t="s">
        <v>263</v>
      </c>
      <c r="D68" s="355"/>
      <c r="E68" s="357"/>
      <c r="F68" s="355"/>
      <c r="G68" s="356"/>
      <c r="H68" s="336"/>
      <c r="I68" s="337"/>
      <c r="J68" s="22">
        <f>D68+F68+H68</f>
        <v>0</v>
      </c>
      <c r="K68" s="23">
        <f>E68+G68+I68</f>
        <v>0</v>
      </c>
      <c r="L68" s="8"/>
    </row>
    <row r="69" spans="1:12" ht="12.75">
      <c r="A69" s="440"/>
      <c r="B69" s="24">
        <v>6223</v>
      </c>
      <c r="C69" s="473" t="s">
        <v>180</v>
      </c>
      <c r="D69" s="355"/>
      <c r="E69" s="357"/>
      <c r="F69" s="355"/>
      <c r="G69" s="356"/>
      <c r="H69" s="336"/>
      <c r="I69" s="337"/>
      <c r="J69" s="22">
        <f>D69+F69+H69</f>
        <v>0</v>
      </c>
      <c r="K69" s="23">
        <f>E69+G69+I69</f>
        <v>0</v>
      </c>
      <c r="L69" s="8"/>
    </row>
    <row r="70" spans="1:12" ht="30" customHeight="1">
      <c r="A70" s="440"/>
      <c r="B70" s="604">
        <v>62421</v>
      </c>
      <c r="C70" s="598" t="s">
        <v>19</v>
      </c>
      <c r="D70" s="22"/>
      <c r="E70" s="358"/>
      <c r="F70" s="359" t="s">
        <v>197</v>
      </c>
      <c r="G70" s="360" t="s">
        <v>197</v>
      </c>
      <c r="H70" s="359" t="s">
        <v>197</v>
      </c>
      <c r="I70" s="360" t="s">
        <v>197</v>
      </c>
      <c r="J70" s="355"/>
      <c r="K70" s="356"/>
      <c r="L70" s="8"/>
    </row>
    <row r="71" spans="1:12" ht="12.75">
      <c r="A71" s="440"/>
      <c r="B71" s="604"/>
      <c r="C71" s="598"/>
      <c r="D71" s="336"/>
      <c r="E71" s="346"/>
      <c r="F71" s="336"/>
      <c r="G71" s="346"/>
      <c r="H71" s="336"/>
      <c r="I71" s="337"/>
      <c r="J71" s="22">
        <f>D71+F71+H71</f>
        <v>0</v>
      </c>
      <c r="K71" s="23">
        <f>E71+G71+I71</f>
        <v>0</v>
      </c>
      <c r="L71" s="8"/>
    </row>
    <row r="72" spans="1:12" ht="12.75">
      <c r="A72" s="440"/>
      <c r="B72" s="24">
        <v>628</v>
      </c>
      <c r="C72" s="473" t="s">
        <v>239</v>
      </c>
      <c r="D72" s="336"/>
      <c r="E72" s="346"/>
      <c r="F72" s="355"/>
      <c r="G72" s="356"/>
      <c r="H72" s="355"/>
      <c r="I72" s="356"/>
      <c r="J72" s="22">
        <f>D72+F72+H72</f>
        <v>0</v>
      </c>
      <c r="K72" s="23">
        <f>E72+G72+I72</f>
        <v>0</v>
      </c>
      <c r="L72" s="8"/>
    </row>
    <row r="73" spans="1:12" ht="12.75">
      <c r="A73" s="440"/>
      <c r="B73" s="24">
        <v>6281</v>
      </c>
      <c r="C73" s="608" t="s">
        <v>188</v>
      </c>
      <c r="D73" s="405">
        <v>0.7</v>
      </c>
      <c r="E73" s="406">
        <v>0.7</v>
      </c>
      <c r="F73" s="405">
        <v>0.3</v>
      </c>
      <c r="G73" s="407">
        <v>0.3</v>
      </c>
      <c r="H73" s="408"/>
      <c r="I73" s="409"/>
      <c r="J73" s="408"/>
      <c r="K73" s="409"/>
      <c r="L73" s="8"/>
    </row>
    <row r="74" spans="1:12" ht="12.75">
      <c r="A74" s="440"/>
      <c r="B74" s="24"/>
      <c r="C74" s="608"/>
      <c r="D74" s="538">
        <f>+IF($J75=0,"",D75/$J75)</f>
      </c>
      <c r="E74" s="539">
        <f>+IF($K75=0,"",E75/$K75)</f>
      </c>
      <c r="F74" s="538">
        <f>+IF($J75=0,"",F75/$J75)</f>
      </c>
      <c r="G74" s="539">
        <f>+IF($K75=0,"",G75/$K75)</f>
      </c>
      <c r="H74" s="414"/>
      <c r="I74" s="415"/>
      <c r="J74" s="414"/>
      <c r="K74" s="415"/>
      <c r="L74" s="8"/>
    </row>
    <row r="75" spans="1:12" ht="12.75">
      <c r="A75" s="440"/>
      <c r="B75" s="24"/>
      <c r="C75" s="608"/>
      <c r="D75" s="336"/>
      <c r="E75" s="346"/>
      <c r="F75" s="336"/>
      <c r="G75" s="337"/>
      <c r="H75" s="355"/>
      <c r="I75" s="356"/>
      <c r="J75" s="22">
        <f>D75+F75+H75</f>
        <v>0</v>
      </c>
      <c r="K75" s="23">
        <f>E75+G75+I75</f>
        <v>0</v>
      </c>
      <c r="L75" s="8"/>
    </row>
    <row r="76" spans="1:12" ht="12.75">
      <c r="A76" s="440"/>
      <c r="B76" s="24">
        <v>6283</v>
      </c>
      <c r="C76" s="608" t="s">
        <v>189</v>
      </c>
      <c r="D76" s="405">
        <v>0.7</v>
      </c>
      <c r="E76" s="406">
        <v>0.7</v>
      </c>
      <c r="F76" s="405">
        <v>0.3</v>
      </c>
      <c r="G76" s="407">
        <v>0.3</v>
      </c>
      <c r="H76" s="408"/>
      <c r="I76" s="409"/>
      <c r="J76" s="408"/>
      <c r="K76" s="409"/>
      <c r="L76" s="8"/>
    </row>
    <row r="77" spans="1:12" ht="12.75">
      <c r="A77" s="440"/>
      <c r="B77" s="24"/>
      <c r="C77" s="608"/>
      <c r="D77" s="538">
        <f>+IF($J78=0,"",D78/$J78)</f>
      </c>
      <c r="E77" s="539">
        <f>+IF($K78=0,"",E78/$K78)</f>
      </c>
      <c r="F77" s="538">
        <f>+IF($J78=0,"",F78/$J78)</f>
      </c>
      <c r="G77" s="539">
        <f>+IF($K78=0,"",G78/$K78)</f>
      </c>
      <c r="H77" s="414"/>
      <c r="I77" s="415"/>
      <c r="J77" s="414"/>
      <c r="K77" s="415"/>
      <c r="L77" s="8"/>
    </row>
    <row r="78" spans="1:12" ht="12.75">
      <c r="A78" s="440"/>
      <c r="B78" s="24"/>
      <c r="C78" s="608"/>
      <c r="D78" s="336"/>
      <c r="E78" s="346"/>
      <c r="F78" s="336"/>
      <c r="G78" s="337"/>
      <c r="H78" s="355"/>
      <c r="I78" s="356"/>
      <c r="J78" s="22">
        <f aca="true" t="shared" si="6" ref="J78:K80">D78+F78+H78</f>
        <v>0</v>
      </c>
      <c r="K78" s="23">
        <f t="shared" si="6"/>
        <v>0</v>
      </c>
      <c r="L78" s="8"/>
    </row>
    <row r="79" spans="1:12" ht="12.75">
      <c r="A79" s="440"/>
      <c r="B79" s="24">
        <v>6288</v>
      </c>
      <c r="C79" s="473" t="s">
        <v>203</v>
      </c>
      <c r="D79" s="336"/>
      <c r="E79" s="346"/>
      <c r="F79" s="336"/>
      <c r="G79" s="337"/>
      <c r="H79" s="336"/>
      <c r="I79" s="346"/>
      <c r="J79" s="22">
        <f t="shared" si="6"/>
        <v>0</v>
      </c>
      <c r="K79" s="23">
        <f t="shared" si="6"/>
        <v>0</v>
      </c>
      <c r="L79" s="8"/>
    </row>
    <row r="80" spans="1:12" ht="26.25">
      <c r="A80" s="440"/>
      <c r="B80" s="24">
        <v>631</v>
      </c>
      <c r="C80" s="473" t="s">
        <v>20</v>
      </c>
      <c r="D80" s="336"/>
      <c r="E80" s="346"/>
      <c r="F80" s="336"/>
      <c r="G80" s="337"/>
      <c r="H80" s="336"/>
      <c r="I80" s="337"/>
      <c r="J80" s="22">
        <f t="shared" si="6"/>
        <v>0</v>
      </c>
      <c r="K80" s="23">
        <f t="shared" si="6"/>
        <v>0</v>
      </c>
      <c r="L80" s="8"/>
    </row>
    <row r="81" spans="1:12" ht="12.75">
      <c r="A81" s="440"/>
      <c r="B81" s="24"/>
      <c r="C81" s="614" t="s">
        <v>272</v>
      </c>
      <c r="D81" s="410">
        <v>0.7</v>
      </c>
      <c r="E81" s="411">
        <v>0.7</v>
      </c>
      <c r="F81" s="410">
        <v>0.3</v>
      </c>
      <c r="G81" s="412">
        <v>0.3</v>
      </c>
      <c r="H81" s="416"/>
      <c r="I81" s="417"/>
      <c r="J81" s="418"/>
      <c r="K81" s="419"/>
      <c r="L81" s="8"/>
    </row>
    <row r="82" spans="1:12" ht="12.75">
      <c r="A82" s="440"/>
      <c r="B82" s="24"/>
      <c r="C82" s="615"/>
      <c r="D82" s="538">
        <f>+IF($J83=0,"",D83/$J83)</f>
      </c>
      <c r="E82" s="539">
        <f>+IF($K83=0,"",E83/$K83)</f>
      </c>
      <c r="F82" s="538">
        <f>+IF($J83=0,"",F83/$J83)</f>
      </c>
      <c r="G82" s="539">
        <f>+IF($K83=0,"",G83/$K83)</f>
      </c>
      <c r="H82" s="418"/>
      <c r="I82" s="420"/>
      <c r="J82" s="418"/>
      <c r="K82" s="419"/>
      <c r="L82" s="8"/>
    </row>
    <row r="83" spans="1:12" ht="12.75">
      <c r="A83" s="440"/>
      <c r="B83" s="24"/>
      <c r="C83" s="616"/>
      <c r="D83" s="378"/>
      <c r="E83" s="379"/>
      <c r="F83" s="378"/>
      <c r="G83" s="380"/>
      <c r="H83" s="381"/>
      <c r="I83" s="382"/>
      <c r="J83" s="384">
        <f>D83+F83+H83</f>
        <v>0</v>
      </c>
      <c r="K83" s="385">
        <f>E83+G83+I83</f>
        <v>0</v>
      </c>
      <c r="L83" s="8"/>
    </row>
    <row r="84" spans="1:12" ht="15" customHeight="1">
      <c r="A84" s="440"/>
      <c r="B84" s="24"/>
      <c r="C84" s="605" t="s">
        <v>262</v>
      </c>
      <c r="D84" s="416"/>
      <c r="E84" s="417"/>
      <c r="F84" s="410">
        <v>0.3</v>
      </c>
      <c r="G84" s="412">
        <v>0.3</v>
      </c>
      <c r="H84" s="410">
        <v>0.7</v>
      </c>
      <c r="I84" s="412">
        <v>0.7</v>
      </c>
      <c r="J84" s="381"/>
      <c r="K84" s="383"/>
      <c r="L84" s="8"/>
    </row>
    <row r="85" spans="1:12" ht="15" customHeight="1">
      <c r="A85" s="440"/>
      <c r="B85" s="24"/>
      <c r="C85" s="605"/>
      <c r="D85" s="418"/>
      <c r="E85" s="420"/>
      <c r="F85" s="538">
        <f>+IF($J86=0,"",F86/$J86)</f>
      </c>
      <c r="G85" s="539">
        <f>+IF($K86=0,"",G86/$K86)</f>
      </c>
      <c r="H85" s="538">
        <f>+IF($J86=0,"",H86/$J86)</f>
      </c>
      <c r="I85" s="539">
        <f>+IF($K86=0,"",I86/$K86)</f>
      </c>
      <c r="J85" s="381"/>
      <c r="K85" s="383"/>
      <c r="L85" s="8"/>
    </row>
    <row r="86" spans="1:12" ht="12.75">
      <c r="A86" s="440"/>
      <c r="B86" s="24"/>
      <c r="C86" s="605"/>
      <c r="D86" s="381"/>
      <c r="E86" s="382"/>
      <c r="F86" s="378"/>
      <c r="G86" s="380"/>
      <c r="H86" s="378"/>
      <c r="I86" s="380"/>
      <c r="J86" s="384">
        <f>D86+F86+H86</f>
        <v>0</v>
      </c>
      <c r="K86" s="385">
        <f>E86+G86+I86</f>
        <v>0</v>
      </c>
      <c r="L86" s="8"/>
    </row>
    <row r="87" spans="1:12" ht="12.75">
      <c r="A87" s="440"/>
      <c r="B87" s="24">
        <v>633</v>
      </c>
      <c r="C87" s="473" t="s">
        <v>21</v>
      </c>
      <c r="D87" s="336"/>
      <c r="E87" s="346"/>
      <c r="F87" s="336"/>
      <c r="G87" s="337"/>
      <c r="H87" s="336"/>
      <c r="I87" s="337"/>
      <c r="J87" s="22">
        <f>D87+F87+H87</f>
        <v>0</v>
      </c>
      <c r="K87" s="23">
        <f>E87+G87+I87</f>
        <v>0</v>
      </c>
      <c r="L87" s="8"/>
    </row>
    <row r="88" spans="1:12" ht="12.75" customHeight="1">
      <c r="A88" s="440"/>
      <c r="B88" s="24"/>
      <c r="C88" s="614" t="s">
        <v>272</v>
      </c>
      <c r="D88" s="410">
        <v>0.7</v>
      </c>
      <c r="E88" s="411">
        <v>0.7</v>
      </c>
      <c r="F88" s="410">
        <v>0.3</v>
      </c>
      <c r="G88" s="412">
        <v>0.3</v>
      </c>
      <c r="H88" s="416"/>
      <c r="I88" s="417"/>
      <c r="J88" s="418"/>
      <c r="K88" s="419"/>
      <c r="L88" s="8"/>
    </row>
    <row r="89" spans="1:12" ht="12.75">
      <c r="A89" s="440"/>
      <c r="B89" s="24"/>
      <c r="C89" s="615"/>
      <c r="D89" s="538">
        <f>+IF($J90=0,"",D90/$J90)</f>
      </c>
      <c r="E89" s="539">
        <f>+IF($K90=0,"",E90/$K90)</f>
      </c>
      <c r="F89" s="538">
        <f>+IF($J90=0,"",F90/$J90)</f>
      </c>
      <c r="G89" s="539">
        <f>+IF($K90=0,"",G90/$K90)</f>
      </c>
      <c r="H89" s="418"/>
      <c r="I89" s="420"/>
      <c r="J89" s="418"/>
      <c r="K89" s="419"/>
      <c r="L89" s="8"/>
    </row>
    <row r="90" spans="1:12" ht="12.75">
      <c r="A90" s="440"/>
      <c r="B90" s="24"/>
      <c r="C90" s="616"/>
      <c r="D90" s="378"/>
      <c r="E90" s="379"/>
      <c r="F90" s="378"/>
      <c r="G90" s="380"/>
      <c r="H90" s="381"/>
      <c r="I90" s="382"/>
      <c r="J90" s="384">
        <f>D90+F90+H90</f>
        <v>0</v>
      </c>
      <c r="K90" s="385">
        <f>E90+G90+I90</f>
        <v>0</v>
      </c>
      <c r="L90" s="8"/>
    </row>
    <row r="91" spans="1:12" ht="15" customHeight="1">
      <c r="A91" s="440"/>
      <c r="B91" s="24"/>
      <c r="C91" s="605" t="s">
        <v>262</v>
      </c>
      <c r="D91" s="416"/>
      <c r="E91" s="417"/>
      <c r="F91" s="410">
        <v>0.3</v>
      </c>
      <c r="G91" s="412">
        <v>0.3</v>
      </c>
      <c r="H91" s="410">
        <v>0.7</v>
      </c>
      <c r="I91" s="412">
        <v>0.7</v>
      </c>
      <c r="J91" s="381"/>
      <c r="K91" s="383"/>
      <c r="L91" s="8"/>
    </row>
    <row r="92" spans="1:12" ht="15" customHeight="1">
      <c r="A92" s="440"/>
      <c r="B92" s="24"/>
      <c r="C92" s="605"/>
      <c r="D92" s="418"/>
      <c r="E92" s="420"/>
      <c r="F92" s="538">
        <f>+IF($J93=0,"",F93/$J93)</f>
      </c>
      <c r="G92" s="539">
        <f>+IF($K93=0,"",G93/$K93)</f>
      </c>
      <c r="H92" s="538">
        <f>+IF($J93=0,"",H93/$J93)</f>
      </c>
      <c r="I92" s="539">
        <f>+IF($K93=0,"",I93/$K93)</f>
      </c>
      <c r="J92" s="381"/>
      <c r="K92" s="383"/>
      <c r="L92" s="8"/>
    </row>
    <row r="93" spans="1:12" ht="12.75">
      <c r="A93" s="440"/>
      <c r="B93" s="24"/>
      <c r="C93" s="605"/>
      <c r="D93" s="381"/>
      <c r="E93" s="382"/>
      <c r="F93" s="378"/>
      <c r="G93" s="380"/>
      <c r="H93" s="378"/>
      <c r="I93" s="380"/>
      <c r="J93" s="384">
        <f>D93+F93+H93</f>
        <v>0</v>
      </c>
      <c r="K93" s="385">
        <f aca="true" t="shared" si="7" ref="J93:K95">E93+G93+I93</f>
        <v>0</v>
      </c>
      <c r="L93" s="8"/>
    </row>
    <row r="94" spans="1:12" ht="12.75">
      <c r="A94" s="440"/>
      <c r="B94" s="24">
        <v>635</v>
      </c>
      <c r="C94" s="473" t="s">
        <v>22</v>
      </c>
      <c r="D94" s="336"/>
      <c r="E94" s="346"/>
      <c r="F94" s="355"/>
      <c r="G94" s="356"/>
      <c r="H94" s="355"/>
      <c r="I94" s="356"/>
      <c r="J94" s="22">
        <f t="shared" si="7"/>
        <v>0</v>
      </c>
      <c r="K94" s="23">
        <f t="shared" si="7"/>
        <v>0</v>
      </c>
      <c r="L94" s="8"/>
    </row>
    <row r="95" spans="1:12" ht="13.5" thickBot="1">
      <c r="A95" s="440"/>
      <c r="B95" s="24">
        <v>637</v>
      </c>
      <c r="C95" s="474" t="s">
        <v>23</v>
      </c>
      <c r="D95" s="336"/>
      <c r="E95" s="346"/>
      <c r="F95" s="355"/>
      <c r="G95" s="356"/>
      <c r="H95" s="355"/>
      <c r="I95" s="356"/>
      <c r="J95" s="22">
        <f t="shared" si="7"/>
        <v>0</v>
      </c>
      <c r="K95" s="23">
        <f t="shared" si="7"/>
        <v>0</v>
      </c>
      <c r="L95" s="8"/>
    </row>
    <row r="96" spans="1:12" ht="12.75">
      <c r="A96" s="440"/>
      <c r="B96" s="404"/>
      <c r="C96" s="606" t="s">
        <v>7</v>
      </c>
      <c r="D96" s="592" t="s">
        <v>4</v>
      </c>
      <c r="E96" s="593"/>
      <c r="F96" s="592" t="s">
        <v>5</v>
      </c>
      <c r="G96" s="594"/>
      <c r="H96" s="592" t="s">
        <v>6</v>
      </c>
      <c r="I96" s="594"/>
      <c r="J96" s="592" t="s">
        <v>0</v>
      </c>
      <c r="K96" s="594"/>
      <c r="L96" s="8"/>
    </row>
    <row r="97" spans="1:13" s="455" customFormat="1" ht="27" thickBot="1">
      <c r="A97" s="454"/>
      <c r="B97" s="421"/>
      <c r="C97" s="607"/>
      <c r="D97" s="400" t="str">
        <f>IF('Page de garde'!$D$4="","Réel N-1 (ou anticipé N-1)","Réel "&amp;'Page de garde'!$D$4-1&amp;" (ou anticipé "&amp;'Page de garde'!$D$4-1&amp;")")</f>
        <v>Réel N-1 (ou anticipé N-1)</v>
      </c>
      <c r="E97" s="401" t="str">
        <f>IF('Page de garde'!$D$4="","Prévu N","Prévu "&amp;'Page de garde'!$D$4)</f>
        <v>Prévu N</v>
      </c>
      <c r="F97" s="400" t="str">
        <f>IF('Page de garde'!$D$4="","Réel N-1 (ou anticipé N-1)","Réel "&amp;'Page de garde'!$D$4-1&amp;" (ou anticipé "&amp;'Page de garde'!$D$4-1&amp;")")</f>
        <v>Réel N-1 (ou anticipé N-1)</v>
      </c>
      <c r="G97" s="402" t="str">
        <f>IF('Page de garde'!$D$4="","Prévu N","Prévu "&amp;'Page de garde'!$D$4)</f>
        <v>Prévu N</v>
      </c>
      <c r="H97" s="400" t="str">
        <f>IF('Page de garde'!$D$4="","Réel N-1 (ou anticipé N-1)","Réel "&amp;'Page de garde'!$D$4-1&amp;" (ou anticipé "&amp;'Page de garde'!$D$4-1&amp;")")</f>
        <v>Réel N-1 (ou anticipé N-1)</v>
      </c>
      <c r="I97" s="402" t="str">
        <f>IF('Page de garde'!$D$4="","Prévu N","Prévu "&amp;'Page de garde'!$D$4)</f>
        <v>Prévu N</v>
      </c>
      <c r="J97" s="400" t="str">
        <f>IF('Page de garde'!$D$4="","Réel N-1 (ou anticipé N-1)","Réel "&amp;'Page de garde'!$D$4-1&amp;" (ou anticipé "&amp;'Page de garde'!$D$4-1&amp;")")</f>
        <v>Réel N-1 (ou anticipé N-1)</v>
      </c>
      <c r="K97" s="402" t="str">
        <f>IF('Page de garde'!$D$4="","Prévu N","Prévu "&amp;'Page de garde'!$D$4)</f>
        <v>Prévu N</v>
      </c>
      <c r="L97" s="403"/>
      <c r="M97" s="543" t="str">
        <f>IF(OR(E98="",E98=0,G98="",G98=0,I98="",I98=0,E101="",E101=0,G101="",G101=0,G104="",G104=0,I104="",I104=0),"Vérification charges de personnel :","")</f>
        <v>Vérification charges de personnel :</v>
      </c>
    </row>
    <row r="98" spans="1:13" ht="12.75">
      <c r="A98" s="440"/>
      <c r="B98" s="404">
        <v>64</v>
      </c>
      <c r="C98" s="473" t="str">
        <f>"CHARGES DE PERSONNEL"&amp;" "&amp;M98</f>
        <v>CHARGES DE PERSONNEL / Cellules E98, G98 et I98 devraient être remplies</v>
      </c>
      <c r="D98" s="338"/>
      <c r="E98" s="347"/>
      <c r="F98" s="338"/>
      <c r="G98" s="339"/>
      <c r="H98" s="338"/>
      <c r="I98" s="339"/>
      <c r="J98" s="18">
        <f aca="true" t="shared" si="8" ref="J98:J118">D98+F98+H98</f>
        <v>0</v>
      </c>
      <c r="K98" s="19">
        <f aca="true" t="shared" si="9" ref="K98:K118">E98+G98+I98</f>
        <v>0</v>
      </c>
      <c r="L98" s="8"/>
      <c r="M98" s="544" t="str">
        <f>IF(OR(E98="",E98=0,G98="",G98=0,I98="",I98=0),"/ Cellules E98, G98 et I98 devraient être remplies","")</f>
        <v>/ Cellules E98, G98 et I98 devraient être remplies</v>
      </c>
    </row>
    <row r="99" spans="1:13" ht="12.75" customHeight="1">
      <c r="A99" s="440"/>
      <c r="B99" s="24"/>
      <c r="C99" s="614" t="str">
        <f>"Dont personnel affecté aux fonctions de blanchissage, de nettoyage et au service des repas (1)"&amp;" "&amp;M101</f>
        <v>Dont personnel affecté aux fonctions de blanchissage, de nettoyage et au service des repas (1) / Cellules E101 et G101 devraient être remplies (exception à expliquer dans rapport budgétaire et financier) - Partie Soins saisissable uniquement en cas de surcoûts liés à la crise sanitaire</v>
      </c>
      <c r="D99" s="410">
        <v>0.7</v>
      </c>
      <c r="E99" s="411">
        <v>0.7</v>
      </c>
      <c r="F99" s="410">
        <v>0.3</v>
      </c>
      <c r="G99" s="412">
        <v>0.3</v>
      </c>
      <c r="H99" s="416"/>
      <c r="I99" s="417"/>
      <c r="J99" s="418"/>
      <c r="K99" s="419"/>
      <c r="L99" s="8"/>
      <c r="M99" s="544"/>
    </row>
    <row r="100" spans="1:12" ht="12.75">
      <c r="A100" s="440"/>
      <c r="B100" s="24"/>
      <c r="C100" s="615"/>
      <c r="D100" s="538">
        <f>+IF($J101=0,"",D101/$J101)</f>
      </c>
      <c r="E100" s="539">
        <f>+IF($K101=0,"",E101/$K101)</f>
      </c>
      <c r="F100" s="538">
        <f>+IF($J101=0,"",F101/$J101)</f>
      </c>
      <c r="G100" s="539">
        <f>+IF($K101=0,"",G101/$K101)</f>
      </c>
      <c r="H100" s="418"/>
      <c r="I100" s="420"/>
      <c r="J100" s="418"/>
      <c r="K100" s="419"/>
      <c r="L100" s="8"/>
    </row>
    <row r="101" spans="1:13" ht="12.75">
      <c r="A101" s="440"/>
      <c r="B101" s="24"/>
      <c r="C101" s="616"/>
      <c r="D101" s="378"/>
      <c r="E101" s="379"/>
      <c r="F101" s="378"/>
      <c r="G101" s="380"/>
      <c r="H101" s="378"/>
      <c r="I101" s="379"/>
      <c r="J101" s="384">
        <f>D101+F101+H101</f>
        <v>0</v>
      </c>
      <c r="K101" s="385">
        <f>E101+G101+I101</f>
        <v>0</v>
      </c>
      <c r="L101" s="8"/>
      <c r="M101" s="544" t="str">
        <f>IF(OR(E101="",E101=0,G101="",G101=0),"/ Cellules E101 et G101 devraient être remplies (exception à expliquer dans rapport budgétaire et financier) - Partie Soins saisissable uniquement en cas de surcoûts liés à la crise sanitaire","")</f>
        <v>/ Cellules E101 et G101 devraient être remplies (exception à expliquer dans rapport budgétaire et financier) - Partie Soins saisissable uniquement en cas de surcoûts liés à la crise sanitaire</v>
      </c>
    </row>
    <row r="102" spans="1:12" ht="15" customHeight="1">
      <c r="A102" s="440"/>
      <c r="B102" s="404"/>
      <c r="C102" s="605" t="str">
        <f>"Dont aides soignants, aides médico-pédagogiques et accompagnants éducatifs et sociaux (1)"&amp;" "&amp;M104</f>
        <v>Dont aides soignants, aides médico-pédagogiques et accompagnants éducatifs et sociaux (1) / Cellules G104 et I104 devraient être remplies (exception à expliquer dans rapport budgétaire et financier)</v>
      </c>
      <c r="D102" s="416"/>
      <c r="E102" s="417"/>
      <c r="F102" s="410">
        <v>0.3</v>
      </c>
      <c r="G102" s="412">
        <v>0.3</v>
      </c>
      <c r="H102" s="410">
        <v>0.7</v>
      </c>
      <c r="I102" s="412">
        <v>0.7</v>
      </c>
      <c r="J102" s="386"/>
      <c r="K102" s="387"/>
      <c r="L102" s="8"/>
    </row>
    <row r="103" spans="1:12" ht="15" customHeight="1">
      <c r="A103" s="440"/>
      <c r="B103" s="404"/>
      <c r="C103" s="605"/>
      <c r="D103" s="416"/>
      <c r="E103" s="417"/>
      <c r="F103" s="538">
        <f>+IF($J104=0,"",F104/$J104)</f>
      </c>
      <c r="G103" s="539">
        <f>+IF($K104=0,"",G104/$K104)</f>
      </c>
      <c r="H103" s="538">
        <f>+IF($J104=0,"",H104/$J104)</f>
      </c>
      <c r="I103" s="539">
        <f>+IF($K104=0,"",I104/$K104)</f>
      </c>
      <c r="J103" s="386"/>
      <c r="K103" s="387"/>
      <c r="L103" s="8"/>
    </row>
    <row r="104" spans="1:13" ht="12.75">
      <c r="A104" s="440"/>
      <c r="B104" s="404"/>
      <c r="C104" s="605"/>
      <c r="D104" s="494"/>
      <c r="E104" s="536"/>
      <c r="F104" s="388"/>
      <c r="G104" s="390"/>
      <c r="H104" s="388"/>
      <c r="I104" s="390"/>
      <c r="J104" s="391">
        <f t="shared" si="8"/>
        <v>0</v>
      </c>
      <c r="K104" s="392">
        <f t="shared" si="9"/>
        <v>0</v>
      </c>
      <c r="L104" s="8"/>
      <c r="M104" s="544" t="str">
        <f>IF(OR(G104="",G104=0,I104="",I104=0),"/ Cellules G104 et I104 devraient être remplies (exception à expliquer dans rapport budgétaire et financier)","")</f>
        <v>/ Cellules G104 et I104 devraient être remplies (exception à expliquer dans rapport budgétaire et financier)</v>
      </c>
    </row>
    <row r="105" spans="1:12" ht="12.75">
      <c r="A105" s="440"/>
      <c r="B105" s="404">
        <v>65</v>
      </c>
      <c r="C105" s="473" t="s">
        <v>25</v>
      </c>
      <c r="D105" s="334"/>
      <c r="E105" s="345"/>
      <c r="F105" s="353"/>
      <c r="G105" s="354"/>
      <c r="H105" s="353"/>
      <c r="I105" s="354"/>
      <c r="J105" s="20">
        <f t="shared" si="8"/>
        <v>0</v>
      </c>
      <c r="K105" s="21">
        <f t="shared" si="9"/>
        <v>0</v>
      </c>
      <c r="L105" s="8"/>
    </row>
    <row r="106" spans="1:12" ht="12.75">
      <c r="A106" s="440"/>
      <c r="B106" s="404">
        <v>66</v>
      </c>
      <c r="C106" s="473" t="s">
        <v>240</v>
      </c>
      <c r="D106" s="334"/>
      <c r="E106" s="345"/>
      <c r="F106" s="353"/>
      <c r="G106" s="354"/>
      <c r="H106" s="353"/>
      <c r="I106" s="354"/>
      <c r="J106" s="20">
        <f t="shared" si="8"/>
        <v>0</v>
      </c>
      <c r="K106" s="21">
        <f t="shared" si="9"/>
        <v>0</v>
      </c>
      <c r="L106" s="8"/>
    </row>
    <row r="107" spans="1:12" ht="16.5" customHeight="1">
      <c r="A107" s="440"/>
      <c r="B107" s="404">
        <v>6611</v>
      </c>
      <c r="C107" s="473" t="s">
        <v>204</v>
      </c>
      <c r="D107" s="334"/>
      <c r="E107" s="345"/>
      <c r="F107" s="353"/>
      <c r="G107" s="354"/>
      <c r="H107" s="334"/>
      <c r="I107" s="345"/>
      <c r="J107" s="20">
        <f>D107+F107+H107</f>
        <v>0</v>
      </c>
      <c r="K107" s="21">
        <f>E107+G107+I107</f>
        <v>0</v>
      </c>
      <c r="L107" s="8"/>
    </row>
    <row r="108" spans="1:12" ht="16.5" customHeight="1">
      <c r="A108" s="440"/>
      <c r="B108" s="404">
        <v>67</v>
      </c>
      <c r="C108" s="473" t="s">
        <v>90</v>
      </c>
      <c r="D108" s="334"/>
      <c r="E108" s="345"/>
      <c r="F108" s="334"/>
      <c r="G108" s="335"/>
      <c r="H108" s="334"/>
      <c r="I108" s="335"/>
      <c r="J108" s="20">
        <f>D108+F108+H108</f>
        <v>0</v>
      </c>
      <c r="K108" s="21">
        <f>E108+G108+I108</f>
        <v>0</v>
      </c>
      <c r="L108" s="8"/>
    </row>
    <row r="109" spans="1:12" ht="12.75">
      <c r="A109" s="440"/>
      <c r="B109" s="26">
        <v>6811</v>
      </c>
      <c r="C109" s="25" t="s">
        <v>27</v>
      </c>
      <c r="D109" s="334"/>
      <c r="E109" s="345"/>
      <c r="F109" s="334"/>
      <c r="G109" s="335"/>
      <c r="H109" s="334"/>
      <c r="I109" s="335"/>
      <c r="J109" s="20">
        <f t="shared" si="8"/>
        <v>0</v>
      </c>
      <c r="K109" s="21">
        <f t="shared" si="9"/>
        <v>0</v>
      </c>
      <c r="L109" s="8"/>
    </row>
    <row r="110" spans="1:12" ht="12.75">
      <c r="A110" s="440"/>
      <c r="B110" s="26">
        <v>6812</v>
      </c>
      <c r="C110" s="25" t="s">
        <v>28</v>
      </c>
      <c r="D110" s="334"/>
      <c r="E110" s="345"/>
      <c r="F110" s="334"/>
      <c r="G110" s="335"/>
      <c r="H110" s="334"/>
      <c r="I110" s="335"/>
      <c r="J110" s="20">
        <f t="shared" si="8"/>
        <v>0</v>
      </c>
      <c r="K110" s="21">
        <f t="shared" si="9"/>
        <v>0</v>
      </c>
      <c r="L110" s="8"/>
    </row>
    <row r="111" spans="1:12" ht="12.75">
      <c r="A111" s="440"/>
      <c r="B111" s="26">
        <v>6815</v>
      </c>
      <c r="C111" s="25" t="s">
        <v>29</v>
      </c>
      <c r="D111" s="334"/>
      <c r="E111" s="345"/>
      <c r="F111" s="334"/>
      <c r="G111" s="335"/>
      <c r="H111" s="334"/>
      <c r="I111" s="335"/>
      <c r="J111" s="20">
        <f t="shared" si="8"/>
        <v>0</v>
      </c>
      <c r="K111" s="21">
        <f t="shared" si="9"/>
        <v>0</v>
      </c>
      <c r="L111" s="8"/>
    </row>
    <row r="112" spans="1:12" ht="12.75">
      <c r="A112" s="440"/>
      <c r="B112" s="26">
        <v>6816</v>
      </c>
      <c r="C112" s="25" t="s">
        <v>30</v>
      </c>
      <c r="D112" s="334"/>
      <c r="E112" s="345"/>
      <c r="F112" s="334"/>
      <c r="G112" s="335"/>
      <c r="H112" s="334"/>
      <c r="I112" s="335"/>
      <c r="J112" s="20">
        <f t="shared" si="8"/>
        <v>0</v>
      </c>
      <c r="K112" s="21">
        <f t="shared" si="9"/>
        <v>0</v>
      </c>
      <c r="L112" s="8"/>
    </row>
    <row r="113" spans="1:12" ht="12.75">
      <c r="A113" s="440"/>
      <c r="B113" s="26">
        <v>6817</v>
      </c>
      <c r="C113" s="25" t="s">
        <v>31</v>
      </c>
      <c r="D113" s="334"/>
      <c r="E113" s="345"/>
      <c r="F113" s="334"/>
      <c r="G113" s="335"/>
      <c r="H113" s="334"/>
      <c r="I113" s="335"/>
      <c r="J113" s="20">
        <f t="shared" si="8"/>
        <v>0</v>
      </c>
      <c r="K113" s="21">
        <f t="shared" si="9"/>
        <v>0</v>
      </c>
      <c r="L113" s="8"/>
    </row>
    <row r="114" spans="1:12" ht="12.75">
      <c r="A114" s="440"/>
      <c r="B114" s="26">
        <v>686</v>
      </c>
      <c r="C114" s="25" t="s">
        <v>32</v>
      </c>
      <c r="D114" s="334"/>
      <c r="E114" s="345"/>
      <c r="F114" s="334"/>
      <c r="G114" s="335"/>
      <c r="H114" s="334"/>
      <c r="I114" s="335"/>
      <c r="J114" s="20">
        <f t="shared" si="8"/>
        <v>0</v>
      </c>
      <c r="K114" s="21">
        <f t="shared" si="9"/>
        <v>0</v>
      </c>
      <c r="L114" s="8"/>
    </row>
    <row r="115" spans="1:12" ht="12.75">
      <c r="A115" s="440"/>
      <c r="B115" s="26">
        <v>687</v>
      </c>
      <c r="C115" s="25" t="s">
        <v>33</v>
      </c>
      <c r="D115" s="334"/>
      <c r="E115" s="345"/>
      <c r="F115" s="334"/>
      <c r="G115" s="335"/>
      <c r="H115" s="334"/>
      <c r="I115" s="335"/>
      <c r="J115" s="20">
        <f t="shared" si="8"/>
        <v>0</v>
      </c>
      <c r="K115" s="21">
        <f t="shared" si="9"/>
        <v>0</v>
      </c>
      <c r="L115" s="8"/>
    </row>
    <row r="116" spans="1:12" ht="12.75">
      <c r="A116" s="440"/>
      <c r="B116" s="422">
        <v>68741</v>
      </c>
      <c r="C116" s="27" t="s">
        <v>34</v>
      </c>
      <c r="D116" s="388"/>
      <c r="E116" s="389"/>
      <c r="F116" s="388"/>
      <c r="G116" s="390"/>
      <c r="H116" s="388"/>
      <c r="I116" s="390"/>
      <c r="J116" s="391">
        <f t="shared" si="8"/>
        <v>0</v>
      </c>
      <c r="K116" s="392">
        <f t="shared" si="9"/>
        <v>0</v>
      </c>
      <c r="L116" s="8"/>
    </row>
    <row r="117" spans="1:12" ht="12.75">
      <c r="A117" s="440"/>
      <c r="B117" s="422">
        <v>68742</v>
      </c>
      <c r="C117" s="27" t="s">
        <v>35</v>
      </c>
      <c r="D117" s="388"/>
      <c r="E117" s="389"/>
      <c r="F117" s="388"/>
      <c r="G117" s="390"/>
      <c r="H117" s="388"/>
      <c r="I117" s="390"/>
      <c r="J117" s="391">
        <f t="shared" si="8"/>
        <v>0</v>
      </c>
      <c r="K117" s="392">
        <f t="shared" si="9"/>
        <v>0</v>
      </c>
      <c r="L117" s="8"/>
    </row>
    <row r="118" spans="1:12" ht="13.5" thickBot="1">
      <c r="A118" s="440"/>
      <c r="B118" s="26">
        <v>689</v>
      </c>
      <c r="C118" s="28" t="s">
        <v>334</v>
      </c>
      <c r="D118" s="336"/>
      <c r="E118" s="346"/>
      <c r="F118" s="336"/>
      <c r="G118" s="337"/>
      <c r="H118" s="336"/>
      <c r="I118" s="337"/>
      <c r="J118" s="22">
        <f t="shared" si="8"/>
        <v>0</v>
      </c>
      <c r="K118" s="23">
        <f t="shared" si="9"/>
        <v>0</v>
      </c>
      <c r="L118" s="8"/>
    </row>
    <row r="119" spans="1:12" ht="13.5" thickBot="1">
      <c r="A119" s="440"/>
      <c r="B119" s="29"/>
      <c r="C119" s="30" t="s">
        <v>36</v>
      </c>
      <c r="D119" s="31">
        <f aca="true" t="shared" si="10" ref="D119:K119">SUM(D27:D29,D32,D35:D38,D41,D44:D46,D49,D52:D56,D59:D69,D71:D72,D75,D78:D80,D87,D94:D95,D98,D105:D115,D118)</f>
        <v>0</v>
      </c>
      <c r="E119" s="32">
        <f t="shared" si="10"/>
        <v>0</v>
      </c>
      <c r="F119" s="423">
        <f t="shared" si="10"/>
        <v>0</v>
      </c>
      <c r="G119" s="424">
        <f t="shared" si="10"/>
        <v>0</v>
      </c>
      <c r="H119" s="423">
        <f t="shared" si="10"/>
        <v>0</v>
      </c>
      <c r="I119" s="424">
        <f t="shared" si="10"/>
        <v>0</v>
      </c>
      <c r="J119" s="423">
        <f t="shared" si="10"/>
        <v>0</v>
      </c>
      <c r="K119" s="424">
        <f t="shared" si="10"/>
        <v>0</v>
      </c>
      <c r="L119" s="8"/>
    </row>
    <row r="120" spans="1:12" ht="13.5" thickBot="1">
      <c r="A120" s="440"/>
      <c r="B120" s="26"/>
      <c r="C120" s="33" t="s">
        <v>37</v>
      </c>
      <c r="D120" s="486">
        <f aca="true" t="shared" si="11" ref="D120:I120">IF(D168&gt;D119,D168-D119,)</f>
        <v>0</v>
      </c>
      <c r="E120" s="487">
        <f t="shared" si="11"/>
        <v>0</v>
      </c>
      <c r="F120" s="488">
        <f t="shared" si="11"/>
        <v>0</v>
      </c>
      <c r="G120" s="489">
        <f t="shared" si="11"/>
        <v>0</v>
      </c>
      <c r="H120" s="488">
        <f t="shared" si="11"/>
        <v>0</v>
      </c>
      <c r="I120" s="489">
        <f t="shared" si="11"/>
        <v>0</v>
      </c>
      <c r="J120" s="34">
        <f>IF((D120+F120+H120)&lt;(D169+F169+H169),0,D120+F120+H120-D169-F169-H169)</f>
        <v>0</v>
      </c>
      <c r="K120" s="35">
        <f>IF((E120+G120+I120)&lt;(E169+G169+I169),0,E120+G120+I120-E169-G169-I169)</f>
        <v>0</v>
      </c>
      <c r="L120" s="8"/>
    </row>
    <row r="121" spans="1:12" ht="13.5" thickBot="1">
      <c r="A121" s="440"/>
      <c r="B121" s="29"/>
      <c r="C121" s="30" t="s">
        <v>38</v>
      </c>
      <c r="D121" s="31">
        <f>D120+D119</f>
        <v>0</v>
      </c>
      <c r="E121" s="32">
        <f aca="true" t="shared" si="12" ref="E121:K121">E120+E119</f>
        <v>0</v>
      </c>
      <c r="F121" s="423">
        <f t="shared" si="12"/>
        <v>0</v>
      </c>
      <c r="G121" s="424">
        <f t="shared" si="12"/>
        <v>0</v>
      </c>
      <c r="H121" s="423">
        <f t="shared" si="12"/>
        <v>0</v>
      </c>
      <c r="I121" s="424">
        <f t="shared" si="12"/>
        <v>0</v>
      </c>
      <c r="J121" s="423">
        <f t="shared" si="12"/>
        <v>0</v>
      </c>
      <c r="K121" s="424">
        <f t="shared" si="12"/>
        <v>0</v>
      </c>
      <c r="L121" s="8"/>
    </row>
    <row r="122" spans="1:12" ht="12.75">
      <c r="A122" s="440"/>
      <c r="B122" s="29"/>
      <c r="C122" s="26" t="s">
        <v>241</v>
      </c>
      <c r="D122" s="29"/>
      <c r="E122" s="29"/>
      <c r="F122" s="29"/>
      <c r="G122" s="29"/>
      <c r="H122" s="29"/>
      <c r="I122" s="29"/>
      <c r="J122" s="29"/>
      <c r="K122" s="29"/>
      <c r="L122" s="8"/>
    </row>
    <row r="123" spans="1:12" ht="13.5" thickBot="1">
      <c r="A123" s="440"/>
      <c r="B123" s="29"/>
      <c r="C123" s="425" t="s">
        <v>49</v>
      </c>
      <c r="D123" s="29"/>
      <c r="E123" s="29"/>
      <c r="F123" s="29"/>
      <c r="G123" s="29"/>
      <c r="H123" s="29"/>
      <c r="I123" s="29"/>
      <c r="J123" s="29"/>
      <c r="K123" s="29"/>
      <c r="L123" s="8"/>
    </row>
    <row r="124" spans="1:12" s="452" customFormat="1" ht="12.75">
      <c r="A124" s="440"/>
      <c r="B124" s="601" t="s">
        <v>178</v>
      </c>
      <c r="C124" s="602" t="s">
        <v>7</v>
      </c>
      <c r="D124" s="592" t="s">
        <v>4</v>
      </c>
      <c r="E124" s="594"/>
      <c r="F124" s="592" t="s">
        <v>5</v>
      </c>
      <c r="G124" s="594"/>
      <c r="H124" s="592" t="s">
        <v>6</v>
      </c>
      <c r="I124" s="594"/>
      <c r="J124" s="592" t="s">
        <v>0</v>
      </c>
      <c r="K124" s="594"/>
      <c r="L124" s="8"/>
    </row>
    <row r="125" spans="1:15" ht="27" thickBot="1">
      <c r="A125" s="440"/>
      <c r="B125" s="601"/>
      <c r="C125" s="603"/>
      <c r="D125" s="400" t="str">
        <f>IF('Page de garde'!$D$4="","Réel N-1 (ou anticipé N-1)","Réel "&amp;'Page de garde'!$D$4-1&amp;" (ou anticipé "&amp;'Page de garde'!$D$4-1&amp;")")</f>
        <v>Réel N-1 (ou anticipé N-1)</v>
      </c>
      <c r="E125" s="401" t="str">
        <f>IF('Page de garde'!$D$4="","Prévu N","Prévu "&amp;'Page de garde'!$D$4)</f>
        <v>Prévu N</v>
      </c>
      <c r="F125" s="400" t="str">
        <f>IF('Page de garde'!$D$4="","Réel N-1 (ou anticipé N-1)","Réel "&amp;'Page de garde'!$D$4-1&amp;" (ou anticipé "&amp;'Page de garde'!$D$4-1&amp;")")</f>
        <v>Réel N-1 (ou anticipé N-1)</v>
      </c>
      <c r="G125" s="402" t="str">
        <f>IF('Page de garde'!$D$4="","Prévu N","Prévu "&amp;'Page de garde'!$D$4)</f>
        <v>Prévu N</v>
      </c>
      <c r="H125" s="400" t="str">
        <f>IF('Page de garde'!$D$4="","Réel N-1 (ou anticipé N-1)","Réel "&amp;'Page de garde'!$D$4-1&amp;" (ou anticipé "&amp;'Page de garde'!$D$4-1&amp;")")</f>
        <v>Réel N-1 (ou anticipé N-1)</v>
      </c>
      <c r="I125" s="402" t="str">
        <f>IF('Page de garde'!$D$4="","Prévu N","Prévu "&amp;'Page de garde'!$D$4)</f>
        <v>Prévu N</v>
      </c>
      <c r="J125" s="400" t="str">
        <f>IF('Page de garde'!$D$4="","Réel N-1 (ou anticipé N-1)","Réel "&amp;'Page de garde'!$D$4-1&amp;" (ou anticipé "&amp;'Page de garde'!$D$4-1&amp;")")</f>
        <v>Réel N-1 (ou anticipé N-1)</v>
      </c>
      <c r="K125" s="402" t="str">
        <f>IF('Page de garde'!$D$4="","Prévu N","Prévu "&amp;'Page de garde'!$D$4)</f>
        <v>Prévu N</v>
      </c>
      <c r="L125" s="8"/>
      <c r="M125" s="452"/>
      <c r="N125" s="452"/>
      <c r="O125" s="452"/>
    </row>
    <row r="126" spans="1:15" ht="12.75">
      <c r="A126" s="440"/>
      <c r="B126" s="36"/>
      <c r="C126" s="82" t="s">
        <v>39</v>
      </c>
      <c r="D126" s="18">
        <f>SUM(D127:D128)+D138</f>
        <v>0</v>
      </c>
      <c r="E126" s="19">
        <f aca="true" t="shared" si="13" ref="E126:K126">SUM(E127:E128)+E138</f>
        <v>0</v>
      </c>
      <c r="F126" s="18">
        <f t="shared" si="13"/>
        <v>0</v>
      </c>
      <c r="G126" s="19">
        <f t="shared" si="13"/>
        <v>0</v>
      </c>
      <c r="H126" s="18">
        <f t="shared" si="13"/>
        <v>0</v>
      </c>
      <c r="I126" s="19">
        <f t="shared" si="13"/>
        <v>0</v>
      </c>
      <c r="J126" s="18">
        <f t="shared" si="13"/>
        <v>0</v>
      </c>
      <c r="K126" s="19">
        <f t="shared" si="13"/>
        <v>0</v>
      </c>
      <c r="L126" s="8"/>
      <c r="M126" s="37"/>
      <c r="N126" s="38"/>
      <c r="O126" s="452"/>
    </row>
    <row r="127" spans="1:15" ht="12.75">
      <c r="A127" s="440"/>
      <c r="B127" s="36">
        <v>732</v>
      </c>
      <c r="C127" s="472" t="s">
        <v>40</v>
      </c>
      <c r="D127" s="334"/>
      <c r="E127" s="335"/>
      <c r="F127" s="334"/>
      <c r="G127" s="335"/>
      <c r="H127" s="334"/>
      <c r="I127" s="335"/>
      <c r="J127" s="20">
        <f aca="true" t="shared" si="14" ref="J127:J135">D127+F127+H127</f>
        <v>0</v>
      </c>
      <c r="K127" s="21">
        <f aca="true" t="shared" si="15" ref="K127:K144">E127+G127+I127</f>
        <v>0</v>
      </c>
      <c r="L127" s="8"/>
      <c r="M127" s="37"/>
      <c r="N127" s="38"/>
      <c r="O127" s="452"/>
    </row>
    <row r="128" spans="1:15" ht="12.75">
      <c r="A128" s="440"/>
      <c r="B128" s="36">
        <v>735</v>
      </c>
      <c r="C128" s="472" t="s">
        <v>41</v>
      </c>
      <c r="D128" s="20">
        <f aca="true" t="shared" si="16" ref="D128:I128">SUM(D129:D137)</f>
        <v>0</v>
      </c>
      <c r="E128" s="21">
        <f t="shared" si="16"/>
        <v>0</v>
      </c>
      <c r="F128" s="20">
        <f t="shared" si="16"/>
        <v>0</v>
      </c>
      <c r="G128" s="21">
        <f t="shared" si="16"/>
        <v>0</v>
      </c>
      <c r="H128" s="20">
        <f t="shared" si="16"/>
        <v>0</v>
      </c>
      <c r="I128" s="21">
        <f t="shared" si="16"/>
        <v>0</v>
      </c>
      <c r="J128" s="20">
        <f>D128+F128+H128</f>
        <v>0</v>
      </c>
      <c r="K128" s="21">
        <f t="shared" si="15"/>
        <v>0</v>
      </c>
      <c r="L128" s="8"/>
      <c r="M128" s="543" t="str">
        <f>IF(OR(I129="",I129=0),"Vérification du forfait global soins :","")</f>
        <v>Vérification du forfait global soins :</v>
      </c>
      <c r="N128" s="38"/>
      <c r="O128" s="452"/>
    </row>
    <row r="129" spans="1:15" ht="25.5" customHeight="1">
      <c r="A129" s="440"/>
      <c r="B129" s="374">
        <v>7351</v>
      </c>
      <c r="C129" s="39" t="str">
        <f>"Dont produits à la charge de l'assurance maladie (sauf 7351125)"&amp;" "&amp;M129</f>
        <v>Dont produits à la charge de l'assurance maladie (sauf 7351125) / Cellule I129 devrait être remplie (exception à expliquer dans rapport budgétaire et financier)</v>
      </c>
      <c r="D129" s="388"/>
      <c r="E129" s="390"/>
      <c r="F129" s="388"/>
      <c r="G129" s="390"/>
      <c r="H129" s="388"/>
      <c r="I129" s="390"/>
      <c r="J129" s="391">
        <f t="shared" si="14"/>
        <v>0</v>
      </c>
      <c r="K129" s="392">
        <f t="shared" si="15"/>
        <v>0</v>
      </c>
      <c r="L129" s="8"/>
      <c r="M129" s="544" t="str">
        <f>IF(OR(I129="",I129=0),"/ Cellule I129 devrait être remplie (exception à expliquer dans rapport budgétaire et financier)","")</f>
        <v>/ Cellule I129 devrait être remplie (exception à expliquer dans rapport budgétaire et financier)</v>
      </c>
      <c r="N129" s="38"/>
      <c r="O129" s="452"/>
    </row>
    <row r="130" spans="1:15" ht="12.75">
      <c r="A130" s="440"/>
      <c r="B130" s="374">
        <v>7351125</v>
      </c>
      <c r="C130" s="39" t="s">
        <v>260</v>
      </c>
      <c r="D130" s="388"/>
      <c r="E130" s="390"/>
      <c r="F130" s="388"/>
      <c r="G130" s="390"/>
      <c r="H130" s="388"/>
      <c r="I130" s="390"/>
      <c r="J130" s="391">
        <f t="shared" si="14"/>
        <v>0</v>
      </c>
      <c r="K130" s="392">
        <f t="shared" si="15"/>
        <v>0</v>
      </c>
      <c r="L130" s="8"/>
      <c r="M130" s="37"/>
      <c r="N130" s="38"/>
      <c r="O130" s="452"/>
    </row>
    <row r="131" spans="1:15" ht="12.75">
      <c r="A131" s="440"/>
      <c r="B131" s="374">
        <v>7352</v>
      </c>
      <c r="C131" s="39" t="s">
        <v>313</v>
      </c>
      <c r="D131" s="388"/>
      <c r="E131" s="390"/>
      <c r="F131" s="388"/>
      <c r="G131" s="390"/>
      <c r="H131" s="388"/>
      <c r="I131" s="390"/>
      <c r="J131" s="391">
        <f t="shared" si="14"/>
        <v>0</v>
      </c>
      <c r="K131" s="392">
        <f t="shared" si="15"/>
        <v>0</v>
      </c>
      <c r="L131" s="8"/>
      <c r="M131" s="543" t="str">
        <f>IF(OR(G132="",G132=0),"Vérification du forfait global dépendance à la charge du département (hors financements complémentaires) :","")</f>
        <v>Vérification du forfait global dépendance à la charge du département (hors financements complémentaires) :</v>
      </c>
      <c r="N131" s="38"/>
      <c r="O131" s="452"/>
    </row>
    <row r="132" spans="1:15" ht="38.25">
      <c r="A132" s="440"/>
      <c r="B132" s="374">
        <v>7352121</v>
      </c>
      <c r="C132" s="39" t="str">
        <f>"Dont part issue du résultat de l'équation tarifaire dépendance (c/7352121)"&amp;" "&amp;M132</f>
        <v>Dont part issue du résultat de l'équation tarifaire dépendance (c/7352121) / Cellule G132 devrait être remplie (exception à expliquer dans rapport budgétaire et financier)</v>
      </c>
      <c r="D132" s="416"/>
      <c r="E132" s="417"/>
      <c r="F132" s="388"/>
      <c r="G132" s="390"/>
      <c r="H132" s="416"/>
      <c r="I132" s="417"/>
      <c r="J132" s="391">
        <f>D132+F132+H132</f>
        <v>0</v>
      </c>
      <c r="K132" s="392">
        <f t="shared" si="15"/>
        <v>0</v>
      </c>
      <c r="L132" s="8"/>
      <c r="M132" s="544" t="str">
        <f>IF(OR(G132="",G132=0),"/ Cellule G132 devrait être remplie (exception à expliquer dans rapport budgétaire et financier)","")</f>
        <v>/ Cellule G132 devrait être remplie (exception à expliquer dans rapport budgétaire et financier)</v>
      </c>
      <c r="N132" s="38"/>
      <c r="O132" s="452"/>
    </row>
    <row r="133" spans="1:15" ht="12.75">
      <c r="A133" s="440"/>
      <c r="B133" s="374">
        <v>7352122</v>
      </c>
      <c r="C133" s="39" t="s">
        <v>315</v>
      </c>
      <c r="D133" s="416"/>
      <c r="E133" s="417"/>
      <c r="F133" s="388"/>
      <c r="G133" s="390"/>
      <c r="H133" s="416"/>
      <c r="I133" s="417"/>
      <c r="J133" s="391">
        <f>D133+F133+H133</f>
        <v>0</v>
      </c>
      <c r="K133" s="392">
        <f t="shared" si="15"/>
        <v>0</v>
      </c>
      <c r="L133" s="8"/>
      <c r="M133" s="37"/>
      <c r="N133" s="38"/>
      <c r="O133" s="452"/>
    </row>
    <row r="134" spans="1:15" ht="12.75">
      <c r="A134" s="440"/>
      <c r="B134" s="374">
        <v>7352282</v>
      </c>
      <c r="C134" s="39" t="s">
        <v>340</v>
      </c>
      <c r="D134" s="494"/>
      <c r="E134" s="536"/>
      <c r="F134" s="388"/>
      <c r="G134" s="390"/>
      <c r="H134" s="416"/>
      <c r="I134" s="417"/>
      <c r="J134" s="391">
        <f>D134+F134+H134</f>
        <v>0</v>
      </c>
      <c r="K134" s="392">
        <f t="shared" si="15"/>
        <v>0</v>
      </c>
      <c r="L134" s="8"/>
      <c r="M134" s="37"/>
      <c r="N134" s="38"/>
      <c r="O134" s="452"/>
    </row>
    <row r="135" spans="1:15" ht="12.75">
      <c r="A135" s="542"/>
      <c r="B135" s="374">
        <v>7353</v>
      </c>
      <c r="C135" s="39" t="s">
        <v>316</v>
      </c>
      <c r="D135" s="388"/>
      <c r="E135" s="390"/>
      <c r="F135" s="388"/>
      <c r="G135" s="390"/>
      <c r="H135" s="388"/>
      <c r="I135" s="390"/>
      <c r="J135" s="391">
        <f t="shared" si="14"/>
        <v>0</v>
      </c>
      <c r="K135" s="392">
        <f t="shared" si="15"/>
        <v>0</v>
      </c>
      <c r="L135" s="8"/>
      <c r="M135" s="543" t="str">
        <f>IF(OR(G136="",G136=0),"Vérification des participations des usagers relatives à la dépendance :","")</f>
        <v>Vérification des participations des usagers relatives à la dépendance :</v>
      </c>
      <c r="N135" s="38"/>
      <c r="O135" s="452"/>
    </row>
    <row r="136" spans="1:15" ht="25.5">
      <c r="A136" s="440"/>
      <c r="B136" s="374">
        <v>73532</v>
      </c>
      <c r="C136" s="39" t="str">
        <f>"Dont part afférente à la dépendance (hébergement permanent)"&amp;" "&amp;M136</f>
        <v>Dont part afférente à la dépendance (hébergement permanent) / Cellule G136 devrait être remplie (exception à expliquer dans rapport budgétaire et financier)</v>
      </c>
      <c r="D136" s="416"/>
      <c r="E136" s="417"/>
      <c r="F136" s="388"/>
      <c r="G136" s="390"/>
      <c r="H136" s="416"/>
      <c r="I136" s="417"/>
      <c r="J136" s="391">
        <f>D136+F136+H136</f>
        <v>0</v>
      </c>
      <c r="K136" s="392">
        <f t="shared" si="15"/>
        <v>0</v>
      </c>
      <c r="L136" s="8"/>
      <c r="M136" s="544" t="str">
        <f>IF(OR(G136="",G136=0,),"/ Cellule G136 devrait être remplie (exception à expliquer dans rapport budgétaire et financier)","")</f>
        <v>/ Cellule G136 devrait être remplie (exception à expliquer dans rapport budgétaire et financier)</v>
      </c>
      <c r="N136" s="38"/>
      <c r="O136" s="452"/>
    </row>
    <row r="137" spans="1:15" ht="12.75">
      <c r="A137" s="440"/>
      <c r="B137" s="374">
        <v>7358</v>
      </c>
      <c r="C137" s="39" t="s">
        <v>261</v>
      </c>
      <c r="D137" s="388"/>
      <c r="E137" s="390"/>
      <c r="F137" s="388"/>
      <c r="G137" s="390"/>
      <c r="H137" s="388"/>
      <c r="I137" s="390"/>
      <c r="J137" s="391">
        <f>D137+F137+H137</f>
        <v>0</v>
      </c>
      <c r="K137" s="392">
        <f t="shared" si="15"/>
        <v>0</v>
      </c>
      <c r="L137" s="8"/>
      <c r="M137" s="37"/>
      <c r="N137" s="38"/>
      <c r="O137" s="452"/>
    </row>
    <row r="138" spans="1:15" ht="12.75">
      <c r="A138" s="440"/>
      <c r="B138" s="36">
        <v>738</v>
      </c>
      <c r="C138" s="472" t="s">
        <v>42</v>
      </c>
      <c r="D138" s="334"/>
      <c r="E138" s="335"/>
      <c r="F138" s="334"/>
      <c r="G138" s="335"/>
      <c r="H138" s="334"/>
      <c r="I138" s="335"/>
      <c r="J138" s="20">
        <f aca="true" t="shared" si="17" ref="J138:J144">D138+F138+H138</f>
        <v>0</v>
      </c>
      <c r="K138" s="21">
        <f t="shared" si="15"/>
        <v>0</v>
      </c>
      <c r="L138" s="8"/>
      <c r="M138" s="457"/>
      <c r="N138" s="458"/>
      <c r="O138" s="452"/>
    </row>
    <row r="139" spans="1:15" ht="12.75">
      <c r="A139" s="440"/>
      <c r="B139" s="36"/>
      <c r="C139" s="40" t="s">
        <v>43</v>
      </c>
      <c r="D139" s="18">
        <f aca="true" t="shared" si="18" ref="D139:I139">SUM(D140:D150)</f>
        <v>0</v>
      </c>
      <c r="E139" s="19">
        <f t="shared" si="18"/>
        <v>0</v>
      </c>
      <c r="F139" s="18">
        <f t="shared" si="18"/>
        <v>0</v>
      </c>
      <c r="G139" s="19">
        <f t="shared" si="18"/>
        <v>0</v>
      </c>
      <c r="H139" s="18">
        <f t="shared" si="18"/>
        <v>0</v>
      </c>
      <c r="I139" s="19">
        <f t="shared" si="18"/>
        <v>0</v>
      </c>
      <c r="J139" s="20">
        <f>D139+F139+H139</f>
        <v>0</v>
      </c>
      <c r="K139" s="21">
        <f t="shared" si="15"/>
        <v>0</v>
      </c>
      <c r="L139" s="8"/>
      <c r="M139" s="457"/>
      <c r="N139" s="458"/>
      <c r="O139" s="452"/>
    </row>
    <row r="140" spans="1:15" ht="12.75">
      <c r="A140" s="440"/>
      <c r="B140" s="36">
        <v>70</v>
      </c>
      <c r="C140" s="362" t="s">
        <v>195</v>
      </c>
      <c r="D140" s="334"/>
      <c r="E140" s="335"/>
      <c r="F140" s="334"/>
      <c r="G140" s="335"/>
      <c r="H140" s="334"/>
      <c r="I140" s="335"/>
      <c r="J140" s="20">
        <f t="shared" si="17"/>
        <v>0</v>
      </c>
      <c r="K140" s="21">
        <f t="shared" si="15"/>
        <v>0</v>
      </c>
      <c r="L140" s="8"/>
      <c r="M140" s="37"/>
      <c r="N140" s="38"/>
      <c r="O140" s="452"/>
    </row>
    <row r="141" spans="1:15" ht="12.75">
      <c r="A141" s="440"/>
      <c r="B141" s="36">
        <v>71</v>
      </c>
      <c r="C141" s="362" t="s">
        <v>126</v>
      </c>
      <c r="D141" s="334"/>
      <c r="E141" s="335"/>
      <c r="F141" s="334"/>
      <c r="G141" s="335"/>
      <c r="H141" s="334"/>
      <c r="I141" s="335"/>
      <c r="J141" s="20">
        <f t="shared" si="17"/>
        <v>0</v>
      </c>
      <c r="K141" s="21">
        <f t="shared" si="15"/>
        <v>0</v>
      </c>
      <c r="L141" s="8"/>
      <c r="M141" s="37"/>
      <c r="N141" s="38"/>
      <c r="O141" s="452"/>
    </row>
    <row r="142" spans="1:15" ht="12.75">
      <c r="A142" s="440"/>
      <c r="B142" s="36">
        <v>72</v>
      </c>
      <c r="C142" s="362" t="s">
        <v>101</v>
      </c>
      <c r="D142" s="334"/>
      <c r="E142" s="335"/>
      <c r="F142" s="334"/>
      <c r="G142" s="335"/>
      <c r="H142" s="334"/>
      <c r="I142" s="335"/>
      <c r="J142" s="20">
        <f t="shared" si="17"/>
        <v>0</v>
      </c>
      <c r="K142" s="21">
        <f t="shared" si="15"/>
        <v>0</v>
      </c>
      <c r="L142" s="8"/>
      <c r="M142" s="37"/>
      <c r="N142" s="38"/>
      <c r="O142" s="452"/>
    </row>
    <row r="143" spans="1:15" ht="12.75">
      <c r="A143" s="440"/>
      <c r="B143" s="36">
        <v>74</v>
      </c>
      <c r="C143" s="362" t="s">
        <v>102</v>
      </c>
      <c r="D143" s="334"/>
      <c r="E143" s="335"/>
      <c r="F143" s="334"/>
      <c r="G143" s="335"/>
      <c r="H143" s="334"/>
      <c r="I143" s="335"/>
      <c r="J143" s="20">
        <f t="shared" si="17"/>
        <v>0</v>
      </c>
      <c r="K143" s="21">
        <f t="shared" si="15"/>
        <v>0</v>
      </c>
      <c r="L143" s="8"/>
      <c r="M143" s="41"/>
      <c r="N143" s="42"/>
      <c r="O143" s="452"/>
    </row>
    <row r="144" spans="1:13" ht="12.75">
      <c r="A144" s="440"/>
      <c r="B144" s="36">
        <v>75</v>
      </c>
      <c r="C144" s="362" t="s">
        <v>103</v>
      </c>
      <c r="D144" s="334"/>
      <c r="E144" s="335"/>
      <c r="F144" s="334"/>
      <c r="G144" s="335"/>
      <c r="H144" s="334"/>
      <c r="I144" s="335"/>
      <c r="J144" s="20">
        <f t="shared" si="17"/>
        <v>0</v>
      </c>
      <c r="K144" s="21">
        <f t="shared" si="15"/>
        <v>0</v>
      </c>
      <c r="L144" s="8"/>
      <c r="M144" s="43"/>
    </row>
    <row r="145" spans="1:13" ht="12.75">
      <c r="A145" s="440"/>
      <c r="B145" s="36">
        <v>603</v>
      </c>
      <c r="C145" s="362" t="s">
        <v>104</v>
      </c>
      <c r="D145" s="338"/>
      <c r="E145" s="339"/>
      <c r="F145" s="338"/>
      <c r="G145" s="339"/>
      <c r="H145" s="338"/>
      <c r="I145" s="339"/>
      <c r="J145" s="20">
        <f aca="true" t="shared" si="19" ref="J145:K150">D145+F145+H145</f>
        <v>0</v>
      </c>
      <c r="K145" s="21">
        <f t="shared" si="19"/>
        <v>0</v>
      </c>
      <c r="L145" s="8"/>
      <c r="M145" s="43"/>
    </row>
    <row r="146" spans="1:13" ht="12.75">
      <c r="A146" s="440"/>
      <c r="B146" s="36" t="s">
        <v>198</v>
      </c>
      <c r="C146" s="362" t="s">
        <v>318</v>
      </c>
      <c r="D146" s="338"/>
      <c r="E146" s="339"/>
      <c r="F146" s="338"/>
      <c r="G146" s="339"/>
      <c r="H146" s="338"/>
      <c r="I146" s="339"/>
      <c r="J146" s="20">
        <f t="shared" si="19"/>
        <v>0</v>
      </c>
      <c r="K146" s="21">
        <f t="shared" si="19"/>
        <v>0</v>
      </c>
      <c r="L146" s="8"/>
      <c r="M146" s="43"/>
    </row>
    <row r="147" spans="1:13" ht="12.75">
      <c r="A147" s="440"/>
      <c r="B147" s="36" t="s">
        <v>200</v>
      </c>
      <c r="C147" s="362" t="s">
        <v>199</v>
      </c>
      <c r="D147" s="338"/>
      <c r="E147" s="339"/>
      <c r="F147" s="338"/>
      <c r="G147" s="339"/>
      <c r="H147" s="338"/>
      <c r="I147" s="339"/>
      <c r="J147" s="20">
        <f t="shared" si="19"/>
        <v>0</v>
      </c>
      <c r="K147" s="21">
        <f t="shared" si="19"/>
        <v>0</v>
      </c>
      <c r="L147" s="8"/>
      <c r="M147" s="43"/>
    </row>
    <row r="148" spans="1:13" ht="12.75">
      <c r="A148" s="440"/>
      <c r="B148" s="36" t="s">
        <v>109</v>
      </c>
      <c r="C148" s="362" t="s">
        <v>201</v>
      </c>
      <c r="D148" s="338"/>
      <c r="E148" s="339"/>
      <c r="F148" s="338"/>
      <c r="G148" s="339"/>
      <c r="H148" s="338"/>
      <c r="I148" s="339"/>
      <c r="J148" s="20">
        <f t="shared" si="19"/>
        <v>0</v>
      </c>
      <c r="K148" s="21">
        <f t="shared" si="19"/>
        <v>0</v>
      </c>
      <c r="L148" s="8"/>
      <c r="M148" s="43"/>
    </row>
    <row r="149" spans="1:13" ht="12.75">
      <c r="A149" s="440"/>
      <c r="B149" s="36">
        <v>6489</v>
      </c>
      <c r="C149" s="362" t="s">
        <v>111</v>
      </c>
      <c r="D149" s="338"/>
      <c r="E149" s="339"/>
      <c r="F149" s="338"/>
      <c r="G149" s="339"/>
      <c r="H149" s="338"/>
      <c r="I149" s="339"/>
      <c r="J149" s="20">
        <f t="shared" si="19"/>
        <v>0</v>
      </c>
      <c r="K149" s="21">
        <f t="shared" si="19"/>
        <v>0</v>
      </c>
      <c r="L149" s="8"/>
      <c r="M149" s="43"/>
    </row>
    <row r="150" spans="1:13" ht="12.75">
      <c r="A150" s="440"/>
      <c r="B150" s="36">
        <v>6611</v>
      </c>
      <c r="C150" s="362" t="s">
        <v>144</v>
      </c>
      <c r="D150" s="338"/>
      <c r="E150" s="339"/>
      <c r="F150" s="338"/>
      <c r="G150" s="339"/>
      <c r="H150" s="338"/>
      <c r="I150" s="339"/>
      <c r="J150" s="20">
        <f t="shared" si="19"/>
        <v>0</v>
      </c>
      <c r="K150" s="21">
        <f t="shared" si="19"/>
        <v>0</v>
      </c>
      <c r="L150" s="8"/>
      <c r="M150" s="43"/>
    </row>
    <row r="151" spans="1:13" ht="12.75">
      <c r="A151" s="440"/>
      <c r="B151" s="36"/>
      <c r="C151" s="44" t="s">
        <v>181</v>
      </c>
      <c r="D151" s="18">
        <f aca="true" t="shared" si="20" ref="D151:I151">SUM(D152:D167)-D164-D165</f>
        <v>0</v>
      </c>
      <c r="E151" s="19">
        <f t="shared" si="20"/>
        <v>0</v>
      </c>
      <c r="F151" s="18">
        <f t="shared" si="20"/>
        <v>0</v>
      </c>
      <c r="G151" s="19">
        <f t="shared" si="20"/>
        <v>0</v>
      </c>
      <c r="H151" s="18">
        <f t="shared" si="20"/>
        <v>0</v>
      </c>
      <c r="I151" s="19">
        <f t="shared" si="20"/>
        <v>0</v>
      </c>
      <c r="J151" s="20">
        <f>D151+F151+H151</f>
        <v>0</v>
      </c>
      <c r="K151" s="21">
        <f>E151+G151+I151</f>
        <v>0</v>
      </c>
      <c r="L151" s="8"/>
      <c r="M151" s="43"/>
    </row>
    <row r="152" spans="1:13" ht="12.75">
      <c r="A152" s="440"/>
      <c r="B152" s="36">
        <v>76</v>
      </c>
      <c r="C152" s="362" t="s">
        <v>112</v>
      </c>
      <c r="D152" s="334"/>
      <c r="E152" s="335"/>
      <c r="F152" s="334"/>
      <c r="G152" s="335"/>
      <c r="H152" s="334"/>
      <c r="I152" s="335"/>
      <c r="J152" s="20">
        <f>D152+F152+H152</f>
        <v>0</v>
      </c>
      <c r="K152" s="21">
        <f>E152+G152+I152</f>
        <v>0</v>
      </c>
      <c r="L152" s="8"/>
      <c r="M152" s="43"/>
    </row>
    <row r="153" spans="1:13" ht="12.75">
      <c r="A153" s="440"/>
      <c r="B153" s="36">
        <v>771</v>
      </c>
      <c r="C153" s="363" t="s">
        <v>114</v>
      </c>
      <c r="D153" s="334"/>
      <c r="E153" s="335"/>
      <c r="F153" s="334"/>
      <c r="G153" s="335"/>
      <c r="H153" s="334"/>
      <c r="I153" s="335"/>
      <c r="J153" s="20">
        <f aca="true" t="shared" si="21" ref="J153:J167">D153+F153+H153</f>
        <v>0</v>
      </c>
      <c r="K153" s="21">
        <f>E153+G153+I153</f>
        <v>0</v>
      </c>
      <c r="L153" s="8"/>
      <c r="M153" s="43"/>
    </row>
    <row r="154" spans="1:13" ht="25.5">
      <c r="A154" s="440"/>
      <c r="B154" s="36">
        <v>773</v>
      </c>
      <c r="C154" s="363" t="s">
        <v>115</v>
      </c>
      <c r="D154" s="334"/>
      <c r="E154" s="335"/>
      <c r="F154" s="334"/>
      <c r="G154" s="335"/>
      <c r="H154" s="334"/>
      <c r="I154" s="335"/>
      <c r="J154" s="20">
        <f aca="true" t="shared" si="22" ref="J154:K156">D154+F154+H154</f>
        <v>0</v>
      </c>
      <c r="K154" s="21">
        <f t="shared" si="22"/>
        <v>0</v>
      </c>
      <c r="L154" s="8"/>
      <c r="M154" s="43"/>
    </row>
    <row r="155" spans="1:13" ht="12.75">
      <c r="A155" s="440"/>
      <c r="B155" s="36">
        <v>775</v>
      </c>
      <c r="C155" s="363" t="s">
        <v>242</v>
      </c>
      <c r="D155" s="334"/>
      <c r="E155" s="335"/>
      <c r="F155" s="334"/>
      <c r="G155" s="335"/>
      <c r="H155" s="334"/>
      <c r="I155" s="335"/>
      <c r="J155" s="20">
        <f t="shared" si="22"/>
        <v>0</v>
      </c>
      <c r="K155" s="21">
        <f t="shared" si="22"/>
        <v>0</v>
      </c>
      <c r="L155" s="8"/>
      <c r="M155" s="43"/>
    </row>
    <row r="156" spans="1:13" ht="12.75">
      <c r="A156" s="440"/>
      <c r="B156" s="36">
        <v>777</v>
      </c>
      <c r="C156" s="363" t="s">
        <v>116</v>
      </c>
      <c r="D156" s="334"/>
      <c r="E156" s="335"/>
      <c r="F156" s="334"/>
      <c r="G156" s="335"/>
      <c r="H156" s="334"/>
      <c r="I156" s="335"/>
      <c r="J156" s="20">
        <f t="shared" si="22"/>
        <v>0</v>
      </c>
      <c r="K156" s="21">
        <f t="shared" si="22"/>
        <v>0</v>
      </c>
      <c r="L156" s="8"/>
      <c r="M156" s="43"/>
    </row>
    <row r="157" spans="1:13" ht="12.75">
      <c r="A157" s="440"/>
      <c r="B157" s="45">
        <v>778</v>
      </c>
      <c r="C157" s="363" t="s">
        <v>243</v>
      </c>
      <c r="D157" s="334"/>
      <c r="E157" s="335"/>
      <c r="F157" s="334"/>
      <c r="G157" s="335"/>
      <c r="H157" s="334"/>
      <c r="I157" s="335"/>
      <c r="J157" s="20">
        <f t="shared" si="21"/>
        <v>0</v>
      </c>
      <c r="K157" s="21">
        <f aca="true" t="shared" si="23" ref="K157:K167">E157+G157+I157</f>
        <v>0</v>
      </c>
      <c r="L157" s="8"/>
      <c r="M157" s="43"/>
    </row>
    <row r="158" spans="1:13" ht="12.75">
      <c r="A158" s="440"/>
      <c r="B158" s="45">
        <v>7811</v>
      </c>
      <c r="C158" s="363" t="s">
        <v>118</v>
      </c>
      <c r="D158" s="334"/>
      <c r="E158" s="335"/>
      <c r="F158" s="334"/>
      <c r="G158" s="335"/>
      <c r="H158" s="334"/>
      <c r="I158" s="335"/>
      <c r="J158" s="20">
        <f t="shared" si="21"/>
        <v>0</v>
      </c>
      <c r="K158" s="21">
        <f t="shared" si="23"/>
        <v>0</v>
      </c>
      <c r="L158" s="8"/>
      <c r="M158" s="43"/>
    </row>
    <row r="159" spans="1:13" ht="12.75">
      <c r="A159" s="440"/>
      <c r="B159" s="45">
        <v>7815</v>
      </c>
      <c r="C159" s="363" t="s">
        <v>119</v>
      </c>
      <c r="D159" s="334"/>
      <c r="E159" s="335"/>
      <c r="F159" s="334"/>
      <c r="G159" s="335"/>
      <c r="H159" s="334"/>
      <c r="I159" s="335"/>
      <c r="J159" s="20">
        <f t="shared" si="21"/>
        <v>0</v>
      </c>
      <c r="K159" s="21">
        <f t="shared" si="23"/>
        <v>0</v>
      </c>
      <c r="L159" s="8"/>
      <c r="M159" s="43"/>
    </row>
    <row r="160" spans="1:13" ht="12.75">
      <c r="A160" s="440"/>
      <c r="B160" s="45">
        <v>7816</v>
      </c>
      <c r="C160" s="363" t="s">
        <v>120</v>
      </c>
      <c r="D160" s="334"/>
      <c r="E160" s="335"/>
      <c r="F160" s="334"/>
      <c r="G160" s="335"/>
      <c r="H160" s="334"/>
      <c r="I160" s="335"/>
      <c r="J160" s="20">
        <f t="shared" si="21"/>
        <v>0</v>
      </c>
      <c r="K160" s="21">
        <f t="shared" si="23"/>
        <v>0</v>
      </c>
      <c r="L160" s="8"/>
      <c r="M160" s="43"/>
    </row>
    <row r="161" spans="1:13" ht="12.75">
      <c r="A161" s="440"/>
      <c r="B161" s="45">
        <v>7817</v>
      </c>
      <c r="C161" s="363" t="s">
        <v>121</v>
      </c>
      <c r="D161" s="334"/>
      <c r="E161" s="335"/>
      <c r="F161" s="334"/>
      <c r="G161" s="335"/>
      <c r="H161" s="334"/>
      <c r="I161" s="335"/>
      <c r="J161" s="20">
        <f t="shared" si="21"/>
        <v>0</v>
      </c>
      <c r="K161" s="21">
        <f t="shared" si="23"/>
        <v>0</v>
      </c>
      <c r="L161" s="8"/>
      <c r="M161" s="43"/>
    </row>
    <row r="162" spans="1:13" ht="12.75">
      <c r="A162" s="440"/>
      <c r="B162" s="45">
        <v>786</v>
      </c>
      <c r="C162" s="363" t="s">
        <v>122</v>
      </c>
      <c r="D162" s="334"/>
      <c r="E162" s="335"/>
      <c r="F162" s="334"/>
      <c r="G162" s="335"/>
      <c r="H162" s="334"/>
      <c r="I162" s="335"/>
      <c r="J162" s="20">
        <f t="shared" si="21"/>
        <v>0</v>
      </c>
      <c r="K162" s="21">
        <f t="shared" si="23"/>
        <v>0</v>
      </c>
      <c r="L162" s="8"/>
      <c r="M162" s="43"/>
    </row>
    <row r="163" spans="1:13" ht="12.75">
      <c r="A163" s="440"/>
      <c r="B163" s="45">
        <v>787</v>
      </c>
      <c r="C163" s="363" t="s">
        <v>244</v>
      </c>
      <c r="D163" s="334"/>
      <c r="E163" s="335"/>
      <c r="F163" s="334"/>
      <c r="G163" s="335"/>
      <c r="H163" s="334"/>
      <c r="I163" s="335"/>
      <c r="J163" s="20">
        <f t="shared" si="21"/>
        <v>0</v>
      </c>
      <c r="K163" s="21">
        <f t="shared" si="23"/>
        <v>0</v>
      </c>
      <c r="L163" s="8"/>
      <c r="M163" s="43"/>
    </row>
    <row r="164" spans="1:13" ht="26.25">
      <c r="A164" s="440"/>
      <c r="B164" s="279">
        <v>78741</v>
      </c>
      <c r="C164" s="426" t="s">
        <v>44</v>
      </c>
      <c r="D164" s="388"/>
      <c r="E164" s="390"/>
      <c r="F164" s="388"/>
      <c r="G164" s="390"/>
      <c r="H164" s="388"/>
      <c r="I164" s="390"/>
      <c r="J164" s="391">
        <f t="shared" si="21"/>
        <v>0</v>
      </c>
      <c r="K164" s="392">
        <f t="shared" si="23"/>
        <v>0</v>
      </c>
      <c r="L164" s="8"/>
      <c r="M164" s="43"/>
    </row>
    <row r="165" spans="1:13" ht="12.75">
      <c r="A165" s="440"/>
      <c r="B165" s="279">
        <v>78742</v>
      </c>
      <c r="C165" s="39" t="s">
        <v>45</v>
      </c>
      <c r="D165" s="388"/>
      <c r="E165" s="390"/>
      <c r="F165" s="388"/>
      <c r="G165" s="390"/>
      <c r="H165" s="388"/>
      <c r="I165" s="390"/>
      <c r="J165" s="391">
        <f t="shared" si="21"/>
        <v>0</v>
      </c>
      <c r="K165" s="392">
        <f t="shared" si="23"/>
        <v>0</v>
      </c>
      <c r="L165" s="8"/>
      <c r="M165" s="43"/>
    </row>
    <row r="166" spans="1:13" ht="12.75">
      <c r="A166" s="440"/>
      <c r="B166" s="45">
        <v>789</v>
      </c>
      <c r="C166" s="472" t="s">
        <v>343</v>
      </c>
      <c r="D166" s="334"/>
      <c r="E166" s="335"/>
      <c r="F166" s="334"/>
      <c r="G166" s="335"/>
      <c r="H166" s="334"/>
      <c r="I166" s="335"/>
      <c r="J166" s="20">
        <f t="shared" si="21"/>
        <v>0</v>
      </c>
      <c r="K166" s="21">
        <f t="shared" si="23"/>
        <v>0</v>
      </c>
      <c r="L166" s="8"/>
      <c r="M166" s="43"/>
    </row>
    <row r="167" spans="1:13" ht="13.5" thickBot="1">
      <c r="A167" s="440"/>
      <c r="B167" s="45">
        <v>79</v>
      </c>
      <c r="C167" s="364" t="s">
        <v>123</v>
      </c>
      <c r="D167" s="336"/>
      <c r="E167" s="337"/>
      <c r="F167" s="336"/>
      <c r="G167" s="337"/>
      <c r="H167" s="336"/>
      <c r="I167" s="337"/>
      <c r="J167" s="22">
        <f t="shared" si="21"/>
        <v>0</v>
      </c>
      <c r="K167" s="23">
        <f t="shared" si="23"/>
        <v>0</v>
      </c>
      <c r="L167" s="8"/>
      <c r="M167" s="43"/>
    </row>
    <row r="168" spans="1:13" ht="13.5" thickBot="1">
      <c r="A168" s="440"/>
      <c r="B168" s="46"/>
      <c r="C168" s="47" t="s">
        <v>46</v>
      </c>
      <c r="D168" s="31">
        <f>D126+D139+D151</f>
        <v>0</v>
      </c>
      <c r="E168" s="32">
        <f aca="true" t="shared" si="24" ref="E168:K168">E126+E139+E151</f>
        <v>0</v>
      </c>
      <c r="F168" s="423">
        <f t="shared" si="24"/>
        <v>0</v>
      </c>
      <c r="G168" s="424">
        <f t="shared" si="24"/>
        <v>0</v>
      </c>
      <c r="H168" s="423">
        <f t="shared" si="24"/>
        <v>0</v>
      </c>
      <c r="I168" s="424">
        <f t="shared" si="24"/>
        <v>0</v>
      </c>
      <c r="J168" s="423">
        <f t="shared" si="24"/>
        <v>0</v>
      </c>
      <c r="K168" s="424">
        <f t="shared" si="24"/>
        <v>0</v>
      </c>
      <c r="L168" s="8"/>
      <c r="M168" s="48"/>
    </row>
    <row r="169" spans="1:13" ht="13.5" thickBot="1">
      <c r="A169" s="440"/>
      <c r="B169" s="26"/>
      <c r="C169" s="49" t="s">
        <v>47</v>
      </c>
      <c r="D169" s="486">
        <f aca="true" t="shared" si="25" ref="D169:I169">IF(D168&gt;D119,,-D168+D119)</f>
        <v>0</v>
      </c>
      <c r="E169" s="487">
        <f t="shared" si="25"/>
        <v>0</v>
      </c>
      <c r="F169" s="488">
        <f t="shared" si="25"/>
        <v>0</v>
      </c>
      <c r="G169" s="489">
        <f t="shared" si="25"/>
        <v>0</v>
      </c>
      <c r="H169" s="488">
        <f t="shared" si="25"/>
        <v>0</v>
      </c>
      <c r="I169" s="489">
        <f t="shared" si="25"/>
        <v>0</v>
      </c>
      <c r="J169" s="34">
        <f>IF((D169+F169+H169)&lt;(D120+F120+H120),0,D169+F169+H169-D120-F120-H120)</f>
        <v>0</v>
      </c>
      <c r="K169" s="35">
        <f>IF((E169+G169+I169)&lt;(E120+G120+I120),0,E169+G169+I169-E120-G120-I120)</f>
        <v>0</v>
      </c>
      <c r="L169" s="8"/>
      <c r="M169" s="48"/>
    </row>
    <row r="170" spans="1:13" ht="13.5" thickBot="1">
      <c r="A170" s="440"/>
      <c r="B170" s="29"/>
      <c r="C170" s="50" t="s">
        <v>38</v>
      </c>
      <c r="D170" s="31">
        <f>D168+D169</f>
        <v>0</v>
      </c>
      <c r="E170" s="32">
        <f aca="true" t="shared" si="26" ref="E170:K170">E168+E169</f>
        <v>0</v>
      </c>
      <c r="F170" s="423">
        <f t="shared" si="26"/>
        <v>0</v>
      </c>
      <c r="G170" s="424">
        <f t="shared" si="26"/>
        <v>0</v>
      </c>
      <c r="H170" s="423">
        <f t="shared" si="26"/>
        <v>0</v>
      </c>
      <c r="I170" s="424">
        <f t="shared" si="26"/>
        <v>0</v>
      </c>
      <c r="J170" s="423">
        <f t="shared" si="26"/>
        <v>0</v>
      </c>
      <c r="K170" s="424">
        <f t="shared" si="26"/>
        <v>0</v>
      </c>
      <c r="L170" s="8"/>
      <c r="M170" s="48"/>
    </row>
    <row r="171" spans="1:13" s="452" customFormat="1" ht="13.5" thickBot="1">
      <c r="A171" s="440"/>
      <c r="B171" s="51"/>
      <c r="C171" s="52"/>
      <c r="D171" s="52"/>
      <c r="E171" s="52"/>
      <c r="F171" s="6"/>
      <c r="G171" s="6"/>
      <c r="H171" s="6"/>
      <c r="I171" s="6"/>
      <c r="J171" s="6"/>
      <c r="K171" s="6"/>
      <c r="L171" s="8"/>
      <c r="M171" s="48"/>
    </row>
    <row r="172" spans="1:13" ht="12.75">
      <c r="A172" s="440"/>
      <c r="B172" s="51"/>
      <c r="C172" s="427" t="s">
        <v>213</v>
      </c>
      <c r="D172" s="340"/>
      <c r="E172" s="341"/>
      <c r="F172" s="340"/>
      <c r="G172" s="341"/>
      <c r="H172" s="340"/>
      <c r="I172" s="341"/>
      <c r="J172" s="53">
        <f>D172+F172+H172</f>
        <v>0</v>
      </c>
      <c r="K172" s="54">
        <f>E172+G172+I172</f>
        <v>0</v>
      </c>
      <c r="L172" s="8"/>
      <c r="M172" s="48"/>
    </row>
    <row r="173" spans="1:13" ht="13.5" thickBot="1">
      <c r="A173" s="440"/>
      <c r="B173" s="51"/>
      <c r="C173" s="428" t="s">
        <v>214</v>
      </c>
      <c r="D173" s="342"/>
      <c r="E173" s="343"/>
      <c r="F173" s="342"/>
      <c r="G173" s="343"/>
      <c r="H173" s="342"/>
      <c r="I173" s="343"/>
      <c r="J173" s="55">
        <f>D173+F173+H173</f>
        <v>0</v>
      </c>
      <c r="K173" s="56">
        <f>E173+G173+I173</f>
        <v>0</v>
      </c>
      <c r="L173" s="8"/>
      <c r="M173" s="48"/>
    </row>
    <row r="174" spans="1:13" s="452" customFormat="1" ht="13.5" thickBot="1">
      <c r="A174" s="445"/>
      <c r="B174" s="57"/>
      <c r="C174" s="58"/>
      <c r="D174" s="58"/>
      <c r="E174" s="58"/>
      <c r="F174" s="12"/>
      <c r="G174" s="12"/>
      <c r="H174" s="12"/>
      <c r="I174" s="12"/>
      <c r="J174" s="12"/>
      <c r="K174" s="12"/>
      <c r="L174" s="13"/>
      <c r="M174" s="48"/>
    </row>
    <row r="175" spans="2:13" s="452" customFormat="1" ht="12.75">
      <c r="B175" s="459"/>
      <c r="C175" s="59"/>
      <c r="D175" s="60"/>
      <c r="E175" s="60"/>
      <c r="F175" s="38"/>
      <c r="G175" s="38"/>
      <c r="H175" s="38"/>
      <c r="I175" s="38"/>
      <c r="M175" s="48"/>
    </row>
    <row r="176" spans="2:13" s="452" customFormat="1" ht="12.75">
      <c r="B176" s="37"/>
      <c r="C176" s="59"/>
      <c r="D176" s="60"/>
      <c r="E176" s="60"/>
      <c r="F176" s="38"/>
      <c r="G176" s="38"/>
      <c r="H176" s="38"/>
      <c r="I176" s="38"/>
      <c r="M176" s="48"/>
    </row>
    <row r="177" spans="13:14" ht="12.75">
      <c r="M177" s="61"/>
      <c r="N177" s="452"/>
    </row>
    <row r="178" spans="13:14" ht="12.75">
      <c r="M178" s="62"/>
      <c r="N178" s="452"/>
    </row>
    <row r="179" spans="13:14" ht="12.75">
      <c r="M179" s="63"/>
      <c r="N179" s="452"/>
    </row>
    <row r="180" spans="13:14" ht="12.75">
      <c r="M180" s="64"/>
      <c r="N180" s="452"/>
    </row>
    <row r="181" spans="13:14" ht="12.75">
      <c r="M181" s="64"/>
      <c r="N181" s="452"/>
    </row>
    <row r="182" spans="13:14" ht="12.75">
      <c r="M182" s="64"/>
      <c r="N182" s="452"/>
    </row>
    <row r="183" spans="13:14" ht="12.75">
      <c r="M183" s="65"/>
      <c r="N183" s="452"/>
    </row>
    <row r="184" spans="13:14" ht="12.75">
      <c r="M184" s="64"/>
      <c r="N184" s="452"/>
    </row>
    <row r="185" spans="13:14" ht="12.75">
      <c r="M185" s="64"/>
      <c r="N185" s="452"/>
    </row>
    <row r="186" spans="3:14" ht="12.75">
      <c r="C186" s="462"/>
      <c r="D186" s="452"/>
      <c r="E186" s="452"/>
      <c r="F186" s="66"/>
      <c r="G186" s="67"/>
      <c r="H186" s="38"/>
      <c r="I186" s="38"/>
      <c r="N186" s="452"/>
    </row>
    <row r="187" spans="3:14" ht="12.75">
      <c r="C187" s="462"/>
      <c r="D187" s="452"/>
      <c r="E187" s="452"/>
      <c r="F187" s="66"/>
      <c r="G187" s="67"/>
      <c r="H187" s="38"/>
      <c r="I187" s="38"/>
      <c r="N187" s="452"/>
    </row>
    <row r="188" spans="3:14" ht="12.75">
      <c r="C188" s="462"/>
      <c r="D188" s="452"/>
      <c r="E188" s="452"/>
      <c r="F188" s="66"/>
      <c r="G188" s="67"/>
      <c r="H188" s="38"/>
      <c r="I188" s="38"/>
      <c r="N188" s="452"/>
    </row>
    <row r="189" spans="3:9" ht="12.75">
      <c r="C189" s="462"/>
      <c r="D189" s="452"/>
      <c r="E189" s="452"/>
      <c r="F189" s="68"/>
      <c r="G189" s="67"/>
      <c r="H189" s="38"/>
      <c r="I189" s="38"/>
    </row>
    <row r="190" spans="3:9" ht="12.75">
      <c r="C190" s="462"/>
      <c r="D190" s="452"/>
      <c r="E190" s="452"/>
      <c r="F190" s="66"/>
      <c r="G190" s="67"/>
      <c r="H190" s="38"/>
      <c r="I190" s="38"/>
    </row>
    <row r="191" spans="3:9" ht="12.75">
      <c r="C191" s="462"/>
      <c r="D191" s="452"/>
      <c r="E191" s="452"/>
      <c r="F191" s="66"/>
      <c r="G191" s="67"/>
      <c r="H191" s="38"/>
      <c r="I191" s="38"/>
    </row>
    <row r="192" spans="3:9" ht="12.75">
      <c r="C192" s="462"/>
      <c r="D192" s="452"/>
      <c r="E192" s="452"/>
      <c r="F192" s="66"/>
      <c r="G192" s="67"/>
      <c r="H192" s="38"/>
      <c r="I192" s="38"/>
    </row>
    <row r="193" spans="3:9" ht="12.75">
      <c r="C193" s="462"/>
      <c r="D193" s="452"/>
      <c r="E193" s="452"/>
      <c r="F193" s="66"/>
      <c r="G193" s="67"/>
      <c r="H193" s="38"/>
      <c r="I193" s="38"/>
    </row>
    <row r="194" spans="3:9" ht="12.75">
      <c r="C194" s="462"/>
      <c r="D194" s="452"/>
      <c r="E194" s="452"/>
      <c r="F194" s="66"/>
      <c r="G194" s="67"/>
      <c r="H194" s="38"/>
      <c r="I194" s="38"/>
    </row>
    <row r="195" spans="3:9" ht="12.75">
      <c r="C195" s="462"/>
      <c r="D195" s="452"/>
      <c r="E195" s="452"/>
      <c r="F195" s="66"/>
      <c r="G195" s="67"/>
      <c r="H195" s="38"/>
      <c r="I195" s="38"/>
    </row>
    <row r="196" spans="3:9" ht="12.75">
      <c r="C196" s="462"/>
      <c r="D196" s="452"/>
      <c r="E196" s="452"/>
      <c r="F196" s="66"/>
      <c r="G196" s="67"/>
      <c r="H196" s="38"/>
      <c r="I196" s="38"/>
    </row>
    <row r="197" spans="3:9" ht="12.75">
      <c r="C197" s="462"/>
      <c r="D197" s="452"/>
      <c r="E197" s="452"/>
      <c r="F197" s="66"/>
      <c r="G197" s="67"/>
      <c r="H197" s="38"/>
      <c r="I197" s="38"/>
    </row>
    <row r="198" spans="3:9" ht="12.75">
      <c r="C198" s="462"/>
      <c r="D198" s="452"/>
      <c r="E198" s="452"/>
      <c r="F198" s="66"/>
      <c r="G198" s="67"/>
      <c r="H198" s="38"/>
      <c r="I198" s="38"/>
    </row>
    <row r="199" spans="3:9" ht="12.75">
      <c r="C199" s="462"/>
      <c r="D199" s="452"/>
      <c r="E199" s="452"/>
      <c r="F199" s="66"/>
      <c r="G199" s="67"/>
      <c r="H199" s="38"/>
      <c r="I199" s="38"/>
    </row>
    <row r="200" spans="3:9" ht="12.75">
      <c r="C200" s="462"/>
      <c r="D200" s="452"/>
      <c r="E200" s="452"/>
      <c r="F200" s="66"/>
      <c r="G200" s="67"/>
      <c r="H200" s="38"/>
      <c r="I200" s="38"/>
    </row>
    <row r="201" spans="3:9" ht="12.75">
      <c r="C201" s="462"/>
      <c r="D201" s="452"/>
      <c r="E201" s="452"/>
      <c r="F201" s="69"/>
      <c r="G201" s="69"/>
      <c r="H201" s="38"/>
      <c r="I201" s="38"/>
    </row>
    <row r="202" spans="3:9" ht="12.75">
      <c r="C202" s="462"/>
      <c r="D202" s="452"/>
      <c r="E202" s="452"/>
      <c r="F202" s="69"/>
      <c r="G202" s="69"/>
      <c r="H202" s="38"/>
      <c r="I202" s="38"/>
    </row>
    <row r="203" spans="3:9" ht="12.75">
      <c r="C203" s="462"/>
      <c r="D203" s="452"/>
      <c r="E203" s="452"/>
      <c r="F203" s="69"/>
      <c r="G203" s="69"/>
      <c r="H203" s="38"/>
      <c r="I203" s="38"/>
    </row>
    <row r="204" spans="3:9" ht="12.75">
      <c r="C204" s="462"/>
      <c r="D204" s="452"/>
      <c r="E204" s="452"/>
      <c r="F204" s="69"/>
      <c r="G204" s="69"/>
      <c r="H204" s="38"/>
      <c r="I204" s="38"/>
    </row>
    <row r="205" spans="3:9" ht="12.75">
      <c r="C205" s="462"/>
      <c r="D205" s="452"/>
      <c r="E205" s="452"/>
      <c r="F205" s="69"/>
      <c r="G205" s="69"/>
      <c r="H205" s="38"/>
      <c r="I205" s="38"/>
    </row>
    <row r="206" spans="3:9" ht="12.75">
      <c r="C206" s="462"/>
      <c r="D206" s="452"/>
      <c r="E206" s="452"/>
      <c r="F206" s="69"/>
      <c r="G206" s="69"/>
      <c r="H206" s="38"/>
      <c r="I206" s="38"/>
    </row>
    <row r="207" spans="3:9" ht="12.75">
      <c r="C207" s="462"/>
      <c r="D207" s="452"/>
      <c r="E207" s="452"/>
      <c r="F207" s="68"/>
      <c r="G207" s="67"/>
      <c r="H207" s="38"/>
      <c r="I207" s="38"/>
    </row>
    <row r="208" spans="3:9" ht="12.75">
      <c r="C208" s="462"/>
      <c r="D208" s="452"/>
      <c r="E208" s="452"/>
      <c r="F208" s="70"/>
      <c r="G208" s="71"/>
      <c r="H208" s="38"/>
      <c r="I208" s="38"/>
    </row>
    <row r="209" spans="3:9" ht="12.75">
      <c r="C209" s="462"/>
      <c r="D209" s="452"/>
      <c r="E209" s="452"/>
      <c r="F209" s="37"/>
      <c r="G209" s="72"/>
      <c r="H209" s="38"/>
      <c r="I209" s="38"/>
    </row>
    <row r="210" spans="3:9" ht="12.75">
      <c r="C210" s="462"/>
      <c r="D210" s="452"/>
      <c r="E210" s="452"/>
      <c r="F210" s="37"/>
      <c r="G210" s="72"/>
      <c r="H210" s="38"/>
      <c r="I210" s="38"/>
    </row>
    <row r="211" spans="3:9" ht="12.75">
      <c r="C211" s="462"/>
      <c r="D211" s="452"/>
      <c r="E211" s="452"/>
      <c r="F211" s="37"/>
      <c r="G211" s="72"/>
      <c r="H211" s="38"/>
      <c r="I211" s="38"/>
    </row>
    <row r="212" spans="3:9" ht="12.75">
      <c r="C212" s="462"/>
      <c r="D212" s="452"/>
      <c r="E212" s="452"/>
      <c r="F212" s="37"/>
      <c r="G212" s="72"/>
      <c r="H212" s="38"/>
      <c r="I212" s="38"/>
    </row>
    <row r="213" spans="3:9" ht="12.75">
      <c r="C213" s="462"/>
      <c r="D213" s="452"/>
      <c r="E213" s="452"/>
      <c r="F213" s="37"/>
      <c r="G213" s="72"/>
      <c r="H213" s="38"/>
      <c r="I213" s="38"/>
    </row>
    <row r="214" spans="3:9" ht="12.75">
      <c r="C214" s="462"/>
      <c r="D214" s="452"/>
      <c r="E214" s="452"/>
      <c r="F214" s="73"/>
      <c r="G214" s="72"/>
      <c r="H214" s="38"/>
      <c r="I214" s="38"/>
    </row>
    <row r="215" spans="3:9" ht="12.75">
      <c r="C215" s="462"/>
      <c r="D215" s="452"/>
      <c r="E215" s="452"/>
      <c r="F215" s="70"/>
      <c r="G215" s="70"/>
      <c r="H215" s="38"/>
      <c r="I215" s="38"/>
    </row>
    <row r="216" spans="3:9" ht="12.75">
      <c r="C216" s="462"/>
      <c r="D216" s="452"/>
      <c r="E216" s="452"/>
      <c r="F216" s="37"/>
      <c r="G216" s="72"/>
      <c r="H216" s="38"/>
      <c r="I216" s="38"/>
    </row>
    <row r="217" spans="3:9" ht="12.75">
      <c r="C217" s="462"/>
      <c r="D217" s="452"/>
      <c r="E217" s="452"/>
      <c r="F217" s="37"/>
      <c r="G217" s="72"/>
      <c r="H217" s="38"/>
      <c r="I217" s="38"/>
    </row>
    <row r="218" spans="3:9" ht="12.75">
      <c r="C218" s="462"/>
      <c r="D218" s="452"/>
      <c r="E218" s="452"/>
      <c r="F218" s="37"/>
      <c r="G218" s="72"/>
      <c r="H218" s="38"/>
      <c r="I218" s="38"/>
    </row>
    <row r="219" spans="3:9" ht="12.75">
      <c r="C219" s="462"/>
      <c r="D219" s="452"/>
      <c r="E219" s="452"/>
      <c r="F219" s="37"/>
      <c r="G219" s="74"/>
      <c r="H219" s="38"/>
      <c r="I219" s="38"/>
    </row>
    <row r="220" spans="3:9" ht="12.75">
      <c r="C220" s="462"/>
      <c r="D220" s="452"/>
      <c r="E220" s="452"/>
      <c r="F220" s="37"/>
      <c r="G220" s="37"/>
      <c r="H220" s="38"/>
      <c r="I220" s="38"/>
    </row>
    <row r="221" spans="3:9" ht="12.75">
      <c r="C221" s="462"/>
      <c r="D221" s="452"/>
      <c r="E221" s="452"/>
      <c r="F221" s="73"/>
      <c r="G221" s="37"/>
      <c r="H221" s="38"/>
      <c r="I221" s="38"/>
    </row>
    <row r="222" spans="3:9" ht="12.75">
      <c r="C222" s="462"/>
      <c r="D222" s="452"/>
      <c r="E222" s="452"/>
      <c r="F222" s="75"/>
      <c r="G222" s="76"/>
      <c r="H222" s="38"/>
      <c r="I222" s="38"/>
    </row>
    <row r="223" spans="3:9" ht="12.75">
      <c r="C223" s="462"/>
      <c r="D223" s="452"/>
      <c r="E223" s="452"/>
      <c r="F223" s="73"/>
      <c r="G223" s="37"/>
      <c r="H223" s="38"/>
      <c r="I223" s="38"/>
    </row>
    <row r="224" spans="3:9" ht="12.75">
      <c r="C224" s="462"/>
      <c r="D224" s="452"/>
      <c r="E224" s="452"/>
      <c r="F224" s="463"/>
      <c r="G224" s="464"/>
      <c r="H224" s="38"/>
      <c r="I224" s="38"/>
    </row>
    <row r="225" spans="3:9" ht="12.75">
      <c r="C225" s="462"/>
      <c r="D225" s="452"/>
      <c r="E225" s="452"/>
      <c r="F225" s="37"/>
      <c r="G225" s="37"/>
      <c r="H225" s="38"/>
      <c r="I225" s="38"/>
    </row>
    <row r="226" spans="3:9" ht="12.75">
      <c r="C226" s="462"/>
      <c r="D226" s="452"/>
      <c r="E226" s="452"/>
      <c r="F226" s="77"/>
      <c r="G226" s="78"/>
      <c r="H226" s="38"/>
      <c r="I226" s="38"/>
    </row>
    <row r="227" spans="3:9" ht="12.75">
      <c r="C227" s="462"/>
      <c r="D227" s="452"/>
      <c r="E227" s="452"/>
      <c r="F227" s="77"/>
      <c r="G227" s="78"/>
      <c r="H227" s="38"/>
      <c r="I227" s="38"/>
    </row>
    <row r="228" spans="3:9" ht="12.75">
      <c r="C228" s="462"/>
      <c r="D228" s="452"/>
      <c r="E228" s="452"/>
      <c r="F228" s="79"/>
      <c r="G228" s="79"/>
      <c r="H228" s="38"/>
      <c r="I228" s="38"/>
    </row>
    <row r="229" spans="3:9" ht="12.75">
      <c r="C229" s="462"/>
      <c r="D229" s="452"/>
      <c r="E229" s="452"/>
      <c r="F229" s="75"/>
      <c r="G229" s="76"/>
      <c r="H229" s="38"/>
      <c r="I229" s="38"/>
    </row>
    <row r="230" spans="3:9" ht="12.75">
      <c r="C230" s="462"/>
      <c r="D230" s="452"/>
      <c r="E230" s="452"/>
      <c r="F230" s="37"/>
      <c r="G230" s="37"/>
      <c r="H230" s="38"/>
      <c r="I230" s="38"/>
    </row>
    <row r="231" spans="3:9" ht="12.75">
      <c r="C231" s="462"/>
      <c r="D231" s="452"/>
      <c r="E231" s="452"/>
      <c r="F231" s="77"/>
      <c r="G231" s="80"/>
      <c r="H231" s="38"/>
      <c r="I231" s="38"/>
    </row>
    <row r="232" spans="3:9" ht="12.75">
      <c r="C232" s="462"/>
      <c r="D232" s="452"/>
      <c r="E232" s="452"/>
      <c r="F232" s="77"/>
      <c r="G232" s="78"/>
      <c r="H232" s="38"/>
      <c r="I232" s="38"/>
    </row>
    <row r="233" spans="3:9" ht="12.75">
      <c r="C233" s="462"/>
      <c r="D233" s="452"/>
      <c r="E233" s="452"/>
      <c r="F233" s="77"/>
      <c r="G233" s="80"/>
      <c r="H233" s="38"/>
      <c r="I233" s="38"/>
    </row>
    <row r="234" spans="3:9" ht="12.75">
      <c r="C234" s="462"/>
      <c r="D234" s="452"/>
      <c r="E234" s="452"/>
      <c r="F234" s="81"/>
      <c r="G234" s="81"/>
      <c r="H234" s="38"/>
      <c r="I234" s="38"/>
    </row>
    <row r="235" spans="3:9" ht="12.75">
      <c r="C235" s="462"/>
      <c r="D235" s="452"/>
      <c r="E235" s="452"/>
      <c r="F235" s="77"/>
      <c r="G235" s="78"/>
      <c r="H235" s="38"/>
      <c r="I235" s="38"/>
    </row>
    <row r="236" spans="3:9" ht="12.75">
      <c r="C236" s="462"/>
      <c r="D236" s="452"/>
      <c r="E236" s="452"/>
      <c r="F236" s="77"/>
      <c r="G236" s="78"/>
      <c r="H236" s="38"/>
      <c r="I236" s="38"/>
    </row>
    <row r="237" spans="3:9" ht="12.75">
      <c r="C237" s="462"/>
      <c r="D237" s="452"/>
      <c r="E237" s="452"/>
      <c r="F237" s="38"/>
      <c r="G237" s="38"/>
      <c r="H237" s="38"/>
      <c r="I237" s="38"/>
    </row>
    <row r="238" spans="3:9" ht="12.75">
      <c r="C238" s="462"/>
      <c r="D238" s="452"/>
      <c r="E238" s="452"/>
      <c r="F238" s="38"/>
      <c r="G238" s="38"/>
      <c r="H238" s="38"/>
      <c r="I238" s="38"/>
    </row>
    <row r="239" spans="3:9" ht="12.75">
      <c r="C239" s="462"/>
      <c r="D239" s="452"/>
      <c r="E239" s="452"/>
      <c r="F239" s="38"/>
      <c r="G239" s="38"/>
      <c r="H239" s="38"/>
      <c r="I239" s="38"/>
    </row>
    <row r="240" spans="3:9" ht="12.75">
      <c r="C240" s="462"/>
      <c r="D240" s="452"/>
      <c r="E240" s="452"/>
      <c r="F240" s="38"/>
      <c r="G240" s="38"/>
      <c r="H240" s="38"/>
      <c r="I240" s="38"/>
    </row>
  </sheetData>
  <sheetProtection password="EAD6" sheet="1"/>
  <mergeCells count="55">
    <mergeCell ref="F96:G96"/>
    <mergeCell ref="C99:C101"/>
    <mergeCell ref="C30:C32"/>
    <mergeCell ref="B30:B32"/>
    <mergeCell ref="C39:C41"/>
    <mergeCell ref="B39:B41"/>
    <mergeCell ref="C81:C83"/>
    <mergeCell ref="C88:C90"/>
    <mergeCell ref="C70:C71"/>
    <mergeCell ref="B70:B71"/>
    <mergeCell ref="J124:K124"/>
    <mergeCell ref="J96:K96"/>
    <mergeCell ref="H96:I96"/>
    <mergeCell ref="J57:K57"/>
    <mergeCell ref="H124:I124"/>
    <mergeCell ref="H25:I25"/>
    <mergeCell ref="H57:I57"/>
    <mergeCell ref="D2:F2"/>
    <mergeCell ref="B3:C3"/>
    <mergeCell ref="D3:F3"/>
    <mergeCell ref="B2:C2"/>
    <mergeCell ref="B22:K22"/>
    <mergeCell ref="B50:B52"/>
    <mergeCell ref="B47:B49"/>
    <mergeCell ref="B33:B35"/>
    <mergeCell ref="F24:K24"/>
    <mergeCell ref="J25:K25"/>
    <mergeCell ref="C91:C93"/>
    <mergeCell ref="C76:C78"/>
    <mergeCell ref="D25:E25"/>
    <mergeCell ref="F25:G25"/>
    <mergeCell ref="D57:E57"/>
    <mergeCell ref="C57:C58"/>
    <mergeCell ref="C42:C44"/>
    <mergeCell ref="C25:C26"/>
    <mergeCell ref="B124:B125"/>
    <mergeCell ref="C124:C125"/>
    <mergeCell ref="D124:E124"/>
    <mergeCell ref="F124:G124"/>
    <mergeCell ref="C47:C49"/>
    <mergeCell ref="B42:B44"/>
    <mergeCell ref="C102:C104"/>
    <mergeCell ref="C84:C86"/>
    <mergeCell ref="C96:C97"/>
    <mergeCell ref="C73:C75"/>
    <mergeCell ref="D96:E96"/>
    <mergeCell ref="F57:G57"/>
    <mergeCell ref="D12:F12"/>
    <mergeCell ref="G12:I12"/>
    <mergeCell ref="D18:F18"/>
    <mergeCell ref="C50:C52"/>
    <mergeCell ref="C33:C35"/>
    <mergeCell ref="H23:K23"/>
    <mergeCell ref="B23:G23"/>
    <mergeCell ref="B25:B26"/>
  </mergeCells>
  <conditionalFormatting sqref="C98">
    <cfRule type="containsText" priority="7" dxfId="10" operator="containsText" stopIfTrue="1" text="Cellules">
      <formula>NOT(ISERROR(SEARCH("Cellules",C98)))</formula>
    </cfRule>
  </conditionalFormatting>
  <conditionalFormatting sqref="C99:C101">
    <cfRule type="containsText" priority="6" dxfId="10" operator="containsText" stopIfTrue="1" text="cellules">
      <formula>NOT(ISERROR(SEARCH("cellules",C99)))</formula>
    </cfRule>
  </conditionalFormatting>
  <conditionalFormatting sqref="C102:C104">
    <cfRule type="containsText" priority="5" dxfId="10" operator="containsText" stopIfTrue="1" text="cellules">
      <formula>NOT(ISERROR(SEARCH("cellules",C102)))</formula>
    </cfRule>
  </conditionalFormatting>
  <conditionalFormatting sqref="C129">
    <cfRule type="containsText" priority="3" dxfId="10" operator="containsText" stopIfTrue="1" text="cellule">
      <formula>NOT(ISERROR(SEARCH("cellule",C129)))</formula>
    </cfRule>
  </conditionalFormatting>
  <conditionalFormatting sqref="C132">
    <cfRule type="containsText" priority="2" dxfId="10" operator="containsText" stopIfTrue="1" text="cellule">
      <formula>NOT(ISERROR(SEARCH("cellule",C132)))</formula>
    </cfRule>
  </conditionalFormatting>
  <conditionalFormatting sqref="C136">
    <cfRule type="containsText" priority="1" dxfId="10" operator="containsText" stopIfTrue="1" text="cellule">
      <formula>NOT(ISERROR(SEARCH("cellule",C136)))</formula>
    </cfRule>
  </conditionalFormatting>
  <dataValidations count="3">
    <dataValidation type="decimal" operator="greaterThanOrEqual" allowBlank="1" showInputMessage="1" showErrorMessage="1" error="Veuillez saisir un nombre." sqref="D8:H9 I8:I11 J8:J12 D14:I14 D15:H15 I15:I20 J15:J18 D20:F20">
      <formula1>0</formula1>
    </dataValidation>
    <dataValidation operator="greaterThanOrEqual" allowBlank="1" showInputMessage="1" showErrorMessage="1" error="Veuillez saisir un nombre." sqref="D10:D12 G12 E10:H11 J13:J14 D16:D18 J19:J20 E16:H17 G18:H20"/>
    <dataValidation type="decimal" operator="lessThanOrEqual" allowBlank="1" showInputMessage="1" showErrorMessage="1" error="Veuillez saisir un montant." sqref="D98:K121 D126:K173 D27:K57 D59:K96">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59" r:id="rId2"/>
  <rowBreaks count="4" manualBreakCount="4">
    <brk id="21" max="10" man="1"/>
    <brk id="56" max="10" man="1"/>
    <brk id="95" max="255" man="1"/>
    <brk id="122" max="10" man="1"/>
  </rowBreaks>
  <drawing r:id="rId1"/>
</worksheet>
</file>

<file path=xl/worksheets/sheet8.xml><?xml version="1.0" encoding="utf-8"?>
<worksheet xmlns="http://schemas.openxmlformats.org/spreadsheetml/2006/main" xmlns:r="http://schemas.openxmlformats.org/officeDocument/2006/relationships">
  <sheetPr codeName="Feuil5"/>
  <dimension ref="A1:O187"/>
  <sheetViews>
    <sheetView showGridLines="0" zoomScale="85" zoomScaleNormal="85" zoomScalePageLayoutView="0" workbookViewId="0" topLeftCell="A1">
      <selection activeCell="D2" sqref="D2:F2"/>
    </sheetView>
  </sheetViews>
  <sheetFormatPr defaultColWidth="11.421875" defaultRowHeight="15"/>
  <cols>
    <col min="1" max="1" width="3.8515625" style="87" customWidth="1"/>
    <col min="2" max="2" width="10.7109375" style="295" customWidth="1"/>
    <col min="3" max="3" width="79.421875" style="296" customWidth="1"/>
    <col min="4" max="9" width="15.7109375" style="87" customWidth="1"/>
    <col min="10" max="10" width="2.7109375" style="87" customWidth="1"/>
    <col min="11" max="11" width="11.421875" style="86" customWidth="1"/>
    <col min="12" max="242" width="11.421875" style="87" customWidth="1"/>
    <col min="243" max="243" width="12.57421875" style="87" customWidth="1"/>
    <col min="244" max="244" width="1.1484375" style="87" customWidth="1"/>
    <col min="245" max="245" width="95.421875" style="87" customWidth="1"/>
    <col min="246" max="252" width="12.57421875" style="87" customWidth="1"/>
    <col min="253" max="16384" width="11.421875" style="87" customWidth="1"/>
  </cols>
  <sheetData>
    <row r="1" spans="1:13" s="300" customFormat="1" ht="12.75">
      <c r="A1" s="83"/>
      <c r="B1" s="84"/>
      <c r="C1" s="84"/>
      <c r="D1" s="84"/>
      <c r="E1" s="84"/>
      <c r="F1" s="84"/>
      <c r="G1" s="84"/>
      <c r="H1" s="84"/>
      <c r="I1" s="84"/>
      <c r="J1" s="85"/>
      <c r="K1" s="90"/>
      <c r="L1" s="90"/>
      <c r="M1" s="90"/>
    </row>
    <row r="2" spans="1:13" ht="25.5" customHeight="1">
      <c r="A2" s="88"/>
      <c r="B2" s="612" t="s">
        <v>173</v>
      </c>
      <c r="C2" s="612"/>
      <c r="D2" s="611"/>
      <c r="E2" s="611"/>
      <c r="F2" s="611"/>
      <c r="G2" s="97"/>
      <c r="H2" s="97"/>
      <c r="I2" s="97"/>
      <c r="J2" s="235"/>
      <c r="K2" s="90"/>
      <c r="L2" s="90"/>
      <c r="M2" s="90"/>
    </row>
    <row r="3" spans="1:15" ht="25.5" customHeight="1">
      <c r="A3" s="88"/>
      <c r="B3" s="612" t="s">
        <v>174</v>
      </c>
      <c r="C3" s="612"/>
      <c r="D3" s="613"/>
      <c r="E3" s="613"/>
      <c r="F3" s="613"/>
      <c r="G3" s="97"/>
      <c r="H3" s="97"/>
      <c r="I3" s="97"/>
      <c r="J3" s="235"/>
      <c r="K3" s="90"/>
      <c r="L3" s="90"/>
      <c r="M3" s="90"/>
      <c r="N3" s="90"/>
      <c r="O3" s="90"/>
    </row>
    <row r="4" spans="1:15" ht="12" customHeight="1">
      <c r="A4" s="88"/>
      <c r="B4" s="97"/>
      <c r="C4" s="97"/>
      <c r="D4" s="97"/>
      <c r="E4" s="97"/>
      <c r="F4" s="97"/>
      <c r="G4" s="97"/>
      <c r="H4" s="97"/>
      <c r="I4" s="97"/>
      <c r="J4" s="235"/>
      <c r="K4" s="90"/>
      <c r="L4" s="90"/>
      <c r="M4" s="90"/>
      <c r="N4" s="90"/>
      <c r="O4" s="90"/>
    </row>
    <row r="5" spans="1:15" ht="12.75" customHeight="1">
      <c r="A5" s="88"/>
      <c r="B5" s="301"/>
      <c r="C5" s="97"/>
      <c r="D5" s="301" t="s">
        <v>256</v>
      </c>
      <c r="E5" s="97"/>
      <c r="F5" s="97"/>
      <c r="G5" s="97"/>
      <c r="H5" s="97"/>
      <c r="I5" s="97"/>
      <c r="J5" s="235"/>
      <c r="K5" s="90"/>
      <c r="L5" s="90"/>
      <c r="M5" s="90"/>
      <c r="N5" s="90"/>
      <c r="O5" s="90"/>
    </row>
    <row r="6" spans="1:15" ht="12" customHeight="1">
      <c r="A6" s="88"/>
      <c r="B6" s="97"/>
      <c r="C6" s="97"/>
      <c r="D6" s="97"/>
      <c r="E6" s="97"/>
      <c r="F6" s="97"/>
      <c r="G6" s="97"/>
      <c r="H6" s="97"/>
      <c r="I6" s="97"/>
      <c r="J6" s="235"/>
      <c r="K6" s="90"/>
      <c r="L6" s="90"/>
      <c r="M6" s="90"/>
      <c r="N6" s="90"/>
      <c r="O6" s="90"/>
    </row>
    <row r="7" spans="1:15" ht="26.25">
      <c r="A7" s="88"/>
      <c r="B7" s="97"/>
      <c r="C7" s="97"/>
      <c r="D7" s="302" t="s">
        <v>156</v>
      </c>
      <c r="E7" s="302" t="s">
        <v>157</v>
      </c>
      <c r="F7" s="302" t="s">
        <v>158</v>
      </c>
      <c r="G7" s="535" t="s">
        <v>319</v>
      </c>
      <c r="H7" s="535" t="s">
        <v>320</v>
      </c>
      <c r="I7" s="535" t="s">
        <v>321</v>
      </c>
      <c r="J7" s="235"/>
      <c r="K7" s="90"/>
      <c r="L7" s="90"/>
      <c r="M7" s="90"/>
      <c r="N7" s="90"/>
      <c r="O7" s="90"/>
    </row>
    <row r="8" spans="1:15" ht="12.75">
      <c r="A8" s="88"/>
      <c r="B8" s="97"/>
      <c r="C8" s="97"/>
      <c r="D8" s="307"/>
      <c r="E8" s="307"/>
      <c r="F8" s="307"/>
      <c r="G8" s="307"/>
      <c r="H8" s="307"/>
      <c r="I8" s="307"/>
      <c r="J8" s="235"/>
      <c r="K8" s="90"/>
      <c r="L8" s="90"/>
      <c r="M8" s="90"/>
      <c r="N8" s="90"/>
      <c r="O8" s="90"/>
    </row>
    <row r="9" spans="1:15" ht="12.75">
      <c r="A9" s="88"/>
      <c r="B9" s="97"/>
      <c r="C9" s="97"/>
      <c r="D9" s="97"/>
      <c r="E9" s="97"/>
      <c r="F9" s="97"/>
      <c r="G9" s="97"/>
      <c r="H9" s="97"/>
      <c r="I9" s="97"/>
      <c r="J9" s="235"/>
      <c r="K9" s="90"/>
      <c r="L9" s="90"/>
      <c r="M9" s="90"/>
      <c r="N9" s="90"/>
      <c r="O9" s="90"/>
    </row>
    <row r="10" spans="1:15" ht="38.25" customHeight="1">
      <c r="A10" s="88"/>
      <c r="B10" s="621" t="s">
        <v>145</v>
      </c>
      <c r="C10" s="621"/>
      <c r="D10" s="621"/>
      <c r="E10" s="621"/>
      <c r="F10" s="621"/>
      <c r="G10" s="621"/>
      <c r="H10" s="621"/>
      <c r="I10" s="621"/>
      <c r="J10" s="235"/>
      <c r="K10" s="90"/>
      <c r="L10" s="90"/>
      <c r="M10" s="90"/>
      <c r="N10" s="90"/>
      <c r="O10" s="90"/>
    </row>
    <row r="11" spans="1:15" ht="13.5" thickBot="1">
      <c r="A11" s="88"/>
      <c r="B11" s="91"/>
      <c r="C11" s="92"/>
      <c r="D11" s="93"/>
      <c r="E11" s="93"/>
      <c r="F11" s="93"/>
      <c r="G11" s="93"/>
      <c r="H11" s="97"/>
      <c r="I11" s="97"/>
      <c r="J11" s="235"/>
      <c r="K11" s="90"/>
      <c r="L11" s="90"/>
      <c r="M11" s="90"/>
      <c r="N11" s="94"/>
      <c r="O11" s="94"/>
    </row>
    <row r="12" spans="1:13" s="99" customFormat="1" ht="12.75">
      <c r="A12" s="95"/>
      <c r="B12" s="96"/>
      <c r="C12" s="348" t="s">
        <v>190</v>
      </c>
      <c r="D12" s="623" t="str">
        <f>IF('Page de garde'!$D$4="","Réel N-1 (ou anticipé N-1)","Réel "&amp;'Page de garde'!$D$4-1&amp;" (ou anticipé "&amp;'Page de garde'!$D$4-1&amp;")")</f>
        <v>Réel N-1 (ou anticipé N-1)</v>
      </c>
      <c r="E12" s="624"/>
      <c r="F12" s="623" t="str">
        <f>IF('Page de garde'!$D$4="","Prévu N","Prévu "&amp;'Page de garde'!$D$4)</f>
        <v>Prévu N</v>
      </c>
      <c r="G12" s="625"/>
      <c r="H12" s="97"/>
      <c r="I12" s="97"/>
      <c r="J12" s="235"/>
      <c r="K12" s="90"/>
      <c r="L12" s="90"/>
      <c r="M12" s="90"/>
    </row>
    <row r="13" spans="1:13" s="99" customFormat="1" ht="39.75" thickBot="1">
      <c r="A13" s="95"/>
      <c r="B13" s="96"/>
      <c r="C13" s="100" t="s">
        <v>163</v>
      </c>
      <c r="D13" s="101" t="s">
        <v>125</v>
      </c>
      <c r="E13" s="102" t="s">
        <v>124</v>
      </c>
      <c r="F13" s="101" t="s">
        <v>125</v>
      </c>
      <c r="G13" s="103" t="s">
        <v>124</v>
      </c>
      <c r="H13" s="97"/>
      <c r="I13" s="97"/>
      <c r="J13" s="235"/>
      <c r="K13" s="90"/>
      <c r="L13" s="90"/>
      <c r="M13" s="90"/>
    </row>
    <row r="14" spans="1:11" s="110" customFormat="1" ht="13.5" thickBot="1">
      <c r="A14" s="104"/>
      <c r="B14" s="105" t="s">
        <v>50</v>
      </c>
      <c r="C14" s="106"/>
      <c r="D14" s="107"/>
      <c r="E14" s="107"/>
      <c r="F14" s="107"/>
      <c r="G14" s="107"/>
      <c r="H14" s="97"/>
      <c r="I14" s="97"/>
      <c r="J14" s="235"/>
      <c r="K14" s="109"/>
    </row>
    <row r="15" spans="1:11" s="90" customFormat="1" ht="12.75">
      <c r="A15" s="111"/>
      <c r="B15" s="112">
        <v>60</v>
      </c>
      <c r="C15" s="113" t="s">
        <v>51</v>
      </c>
      <c r="D15" s="308"/>
      <c r="E15" s="322"/>
      <c r="F15" s="309"/>
      <c r="G15" s="322"/>
      <c r="H15" s="97"/>
      <c r="I15" s="97"/>
      <c r="J15" s="235"/>
      <c r="K15" s="115"/>
    </row>
    <row r="16" spans="1:11" s="90" customFormat="1" ht="12.75">
      <c r="A16" s="111"/>
      <c r="B16" s="112">
        <v>709</v>
      </c>
      <c r="C16" s="116" t="s">
        <v>53</v>
      </c>
      <c r="D16" s="310"/>
      <c r="E16" s="323"/>
      <c r="F16" s="311"/>
      <c r="G16" s="323"/>
      <c r="H16" s="97"/>
      <c r="I16" s="97"/>
      <c r="J16" s="235"/>
      <c r="K16" s="115"/>
    </row>
    <row r="17" spans="1:11" s="90" customFormat="1" ht="13.5" thickBot="1">
      <c r="A17" s="111"/>
      <c r="B17" s="112">
        <v>713</v>
      </c>
      <c r="C17" s="117" t="s">
        <v>54</v>
      </c>
      <c r="D17" s="312"/>
      <c r="E17" s="324"/>
      <c r="F17" s="313"/>
      <c r="G17" s="324"/>
      <c r="H17" s="97"/>
      <c r="I17" s="97"/>
      <c r="J17" s="235"/>
      <c r="K17" s="115"/>
    </row>
    <row r="18" spans="1:11" s="90" customFormat="1" ht="12.75">
      <c r="A18" s="111"/>
      <c r="B18" s="112"/>
      <c r="C18" s="118"/>
      <c r="D18" s="119"/>
      <c r="E18" s="119"/>
      <c r="F18" s="119"/>
      <c r="G18" s="119"/>
      <c r="H18" s="97"/>
      <c r="I18" s="97"/>
      <c r="J18" s="235"/>
      <c r="K18" s="115"/>
    </row>
    <row r="19" spans="1:11" s="94" customFormat="1" ht="13.5" thickBot="1">
      <c r="A19" s="111"/>
      <c r="B19" s="105" t="s">
        <v>55</v>
      </c>
      <c r="C19" s="118"/>
      <c r="D19" s="119"/>
      <c r="E19" s="119"/>
      <c r="F19" s="119"/>
      <c r="G19" s="119"/>
      <c r="H19" s="97"/>
      <c r="I19" s="97"/>
      <c r="J19" s="235"/>
      <c r="K19" s="120"/>
    </row>
    <row r="20" spans="1:11" s="122" customFormat="1" ht="12.75">
      <c r="A20" s="121"/>
      <c r="B20" s="112">
        <v>6111</v>
      </c>
      <c r="C20" s="113" t="s">
        <v>56</v>
      </c>
      <c r="D20" s="308"/>
      <c r="E20" s="322"/>
      <c r="F20" s="309"/>
      <c r="G20" s="322"/>
      <c r="H20" s="97"/>
      <c r="I20" s="97"/>
      <c r="J20" s="235"/>
      <c r="K20" s="109"/>
    </row>
    <row r="21" spans="1:11" s="124" customFormat="1" ht="12.75">
      <c r="A21" s="121"/>
      <c r="B21" s="112">
        <v>6112</v>
      </c>
      <c r="C21" s="116" t="s">
        <v>57</v>
      </c>
      <c r="D21" s="310"/>
      <c r="E21" s="323"/>
      <c r="F21" s="311"/>
      <c r="G21" s="323"/>
      <c r="H21" s="97"/>
      <c r="I21" s="97"/>
      <c r="J21" s="235"/>
      <c r="K21" s="123"/>
    </row>
    <row r="22" spans="1:11" s="124" customFormat="1" ht="13.5" thickBot="1">
      <c r="A22" s="121"/>
      <c r="B22" s="112">
        <v>6118</v>
      </c>
      <c r="C22" s="117" t="s">
        <v>58</v>
      </c>
      <c r="D22" s="312"/>
      <c r="E22" s="324"/>
      <c r="F22" s="313"/>
      <c r="G22" s="324"/>
      <c r="H22" s="97"/>
      <c r="I22" s="97"/>
      <c r="J22" s="235"/>
      <c r="K22" s="123"/>
    </row>
    <row r="23" spans="1:11" s="94" customFormat="1" ht="12.75">
      <c r="A23" s="111"/>
      <c r="B23" s="125" t="s">
        <v>52</v>
      </c>
      <c r="C23" s="118" t="s">
        <v>52</v>
      </c>
      <c r="D23" s="119"/>
      <c r="E23" s="119"/>
      <c r="F23" s="119"/>
      <c r="G23" s="119"/>
      <c r="H23" s="97"/>
      <c r="I23" s="97"/>
      <c r="J23" s="235"/>
      <c r="K23" s="120"/>
    </row>
    <row r="24" spans="1:11" s="131" customFormat="1" ht="13.5" thickBot="1">
      <c r="A24" s="126"/>
      <c r="B24" s="127" t="s">
        <v>59</v>
      </c>
      <c r="C24" s="128"/>
      <c r="D24" s="129"/>
      <c r="E24" s="129"/>
      <c r="F24" s="129"/>
      <c r="G24" s="129"/>
      <c r="H24" s="97"/>
      <c r="I24" s="97"/>
      <c r="J24" s="235"/>
      <c r="K24" s="130"/>
    </row>
    <row r="25" spans="1:11" s="136" customFormat="1" ht="12.75">
      <c r="A25" s="126"/>
      <c r="B25" s="133">
        <v>624</v>
      </c>
      <c r="C25" s="113" t="s">
        <v>264</v>
      </c>
      <c r="D25" s="308"/>
      <c r="E25" s="322"/>
      <c r="F25" s="309"/>
      <c r="G25" s="322"/>
      <c r="H25" s="97"/>
      <c r="I25" s="97"/>
      <c r="J25" s="235"/>
      <c r="K25" s="135"/>
    </row>
    <row r="26" spans="1:11" s="136" customFormat="1" ht="12.75">
      <c r="A26" s="126"/>
      <c r="B26" s="133">
        <v>6242</v>
      </c>
      <c r="C26" s="137" t="s">
        <v>127</v>
      </c>
      <c r="D26" s="310"/>
      <c r="E26" s="323"/>
      <c r="F26" s="311"/>
      <c r="G26" s="323"/>
      <c r="H26" s="97"/>
      <c r="I26" s="97"/>
      <c r="J26" s="235"/>
      <c r="K26" s="135"/>
    </row>
    <row r="27" spans="1:11" s="136" customFormat="1" ht="12.75">
      <c r="A27" s="126"/>
      <c r="B27" s="133">
        <v>625</v>
      </c>
      <c r="C27" s="137" t="s">
        <v>60</v>
      </c>
      <c r="D27" s="310"/>
      <c r="E27" s="323"/>
      <c r="F27" s="311"/>
      <c r="G27" s="323"/>
      <c r="H27" s="97"/>
      <c r="I27" s="97"/>
      <c r="J27" s="235"/>
      <c r="K27" s="135"/>
    </row>
    <row r="28" spans="1:11" s="136" customFormat="1" ht="12.75">
      <c r="A28" s="126"/>
      <c r="B28" s="133">
        <v>626</v>
      </c>
      <c r="C28" s="137" t="s">
        <v>61</v>
      </c>
      <c r="D28" s="310"/>
      <c r="E28" s="323"/>
      <c r="F28" s="311"/>
      <c r="G28" s="323"/>
      <c r="H28" s="97"/>
      <c r="I28" s="97"/>
      <c r="J28" s="235"/>
      <c r="K28" s="135"/>
    </row>
    <row r="29" spans="1:11" s="136" customFormat="1" ht="12.75">
      <c r="A29" s="126"/>
      <c r="B29" s="133">
        <v>6281</v>
      </c>
      <c r="C29" s="138" t="s">
        <v>128</v>
      </c>
      <c r="D29" s="310"/>
      <c r="E29" s="323"/>
      <c r="F29" s="311"/>
      <c r="G29" s="323"/>
      <c r="H29" s="97"/>
      <c r="I29" s="97"/>
      <c r="J29" s="235"/>
      <c r="K29" s="135"/>
    </row>
    <row r="30" spans="1:11" s="136" customFormat="1" ht="12.75">
      <c r="A30" s="126"/>
      <c r="B30" s="133">
        <v>6282</v>
      </c>
      <c r="C30" s="138" t="s">
        <v>129</v>
      </c>
      <c r="D30" s="310"/>
      <c r="E30" s="323"/>
      <c r="F30" s="311"/>
      <c r="G30" s="323"/>
      <c r="H30" s="97"/>
      <c r="I30" s="97"/>
      <c r="J30" s="235"/>
      <c r="K30" s="135"/>
    </row>
    <row r="31" spans="1:11" s="136" customFormat="1" ht="12.75">
      <c r="A31" s="126"/>
      <c r="B31" s="133">
        <v>6283</v>
      </c>
      <c r="C31" s="138" t="s">
        <v>130</v>
      </c>
      <c r="D31" s="310"/>
      <c r="E31" s="323"/>
      <c r="F31" s="311"/>
      <c r="G31" s="323"/>
      <c r="H31" s="97"/>
      <c r="I31" s="97"/>
      <c r="J31" s="235"/>
      <c r="K31" s="135"/>
    </row>
    <row r="32" spans="1:11" s="136" customFormat="1" ht="12.75">
      <c r="A32" s="126"/>
      <c r="B32" s="133">
        <v>6284</v>
      </c>
      <c r="C32" s="138" t="s">
        <v>131</v>
      </c>
      <c r="D32" s="310"/>
      <c r="E32" s="323"/>
      <c r="F32" s="311"/>
      <c r="G32" s="323"/>
      <c r="H32" s="97"/>
      <c r="I32" s="97"/>
      <c r="J32" s="235"/>
      <c r="K32" s="135"/>
    </row>
    <row r="33" spans="1:11" s="136" customFormat="1" ht="13.5" thickBot="1">
      <c r="A33" s="126"/>
      <c r="B33" s="133" t="s">
        <v>132</v>
      </c>
      <c r="C33" s="139" t="s">
        <v>133</v>
      </c>
      <c r="D33" s="312"/>
      <c r="E33" s="324"/>
      <c r="F33" s="313"/>
      <c r="G33" s="324"/>
      <c r="H33" s="97"/>
      <c r="I33" s="97"/>
      <c r="J33" s="134"/>
      <c r="K33" s="135"/>
    </row>
    <row r="34" spans="1:11" s="65" customFormat="1" ht="13.5" thickBot="1">
      <c r="A34" s="140"/>
      <c r="B34" s="133"/>
      <c r="C34" s="142"/>
      <c r="D34" s="143"/>
      <c r="E34" s="143"/>
      <c r="F34" s="143"/>
      <c r="G34" s="143"/>
      <c r="H34" s="97"/>
      <c r="I34" s="97"/>
      <c r="J34" s="144"/>
      <c r="K34" s="145"/>
    </row>
    <row r="35" spans="1:11" s="136" customFormat="1" ht="14.25" thickBot="1" thickTop="1">
      <c r="A35" s="126"/>
      <c r="B35" s="146"/>
      <c r="C35" s="147" t="s">
        <v>63</v>
      </c>
      <c r="D35" s="148">
        <f>SUM(D15:D17,D20:D22,D25:D33)</f>
        <v>0</v>
      </c>
      <c r="E35" s="149">
        <f>SUM(E15:E17,E20:E22,E25:E33)</f>
        <v>0</v>
      </c>
      <c r="F35" s="150">
        <f>SUM(F15:F17,F20:F22,F25:F33)</f>
        <v>0</v>
      </c>
      <c r="G35" s="151">
        <f>SUM(G15:G17,G20:G22,G25:G33)</f>
        <v>0</v>
      </c>
      <c r="H35" s="97"/>
      <c r="I35" s="97"/>
      <c r="J35" s="152"/>
      <c r="K35" s="135"/>
    </row>
    <row r="36" spans="1:11" s="136" customFormat="1" ht="14.25" thickBot="1" thickTop="1">
      <c r="A36" s="126"/>
      <c r="B36" s="146"/>
      <c r="C36" s="153"/>
      <c r="D36" s="154"/>
      <c r="E36" s="154"/>
      <c r="F36" s="154"/>
      <c r="G36" s="154"/>
      <c r="H36" s="97"/>
      <c r="I36" s="97"/>
      <c r="J36" s="155"/>
      <c r="K36" s="135"/>
    </row>
    <row r="37" spans="1:10" s="158" customFormat="1" ht="12.75">
      <c r="A37" s="156"/>
      <c r="B37" s="157"/>
      <c r="C37" s="491" t="s">
        <v>257</v>
      </c>
      <c r="D37" s="623" t="str">
        <f>IF('Page de garde'!$D$4="","Réel N-1 (ou anticipé N-1)","Réel "&amp;'Page de garde'!$D$4-1&amp;" (ou anticipé "&amp;'Page de garde'!$D$4-1&amp;")")</f>
        <v>Réel N-1 (ou anticipé N-1)</v>
      </c>
      <c r="E37" s="624"/>
      <c r="F37" s="623" t="str">
        <f>IF('Page de garde'!$D$4="","Prévu N","Prévu "&amp;'Page de garde'!$D$4)</f>
        <v>Prévu N</v>
      </c>
      <c r="G37" s="625"/>
      <c r="H37" s="97"/>
      <c r="I37" s="97"/>
      <c r="J37" s="98"/>
    </row>
    <row r="38" spans="1:10" s="161" customFormat="1" ht="39.75" thickBot="1">
      <c r="A38" s="156"/>
      <c r="B38" s="159"/>
      <c r="C38" s="160"/>
      <c r="D38" s="101" t="s">
        <v>125</v>
      </c>
      <c r="E38" s="102" t="s">
        <v>124</v>
      </c>
      <c r="F38" s="101" t="s">
        <v>125</v>
      </c>
      <c r="G38" s="103" t="s">
        <v>124</v>
      </c>
      <c r="H38" s="97"/>
      <c r="I38" s="97"/>
      <c r="J38" s="98"/>
    </row>
    <row r="39" spans="1:11" s="65" customFormat="1" ht="13.5" thickBot="1">
      <c r="A39" s="140"/>
      <c r="B39" s="51"/>
      <c r="C39" s="162"/>
      <c r="D39" s="163"/>
      <c r="E39" s="163"/>
      <c r="F39" s="163"/>
      <c r="G39" s="163"/>
      <c r="H39" s="97"/>
      <c r="I39" s="97"/>
      <c r="J39" s="164"/>
      <c r="K39" s="145"/>
    </row>
    <row r="40" spans="1:11" s="65" customFormat="1" ht="12.75">
      <c r="A40" s="140"/>
      <c r="B40" s="51">
        <v>621</v>
      </c>
      <c r="C40" s="165" t="s">
        <v>64</v>
      </c>
      <c r="D40" s="308"/>
      <c r="E40" s="322"/>
      <c r="F40" s="309"/>
      <c r="G40" s="322"/>
      <c r="H40" s="97"/>
      <c r="I40" s="97"/>
      <c r="J40" s="166"/>
      <c r="K40" s="145"/>
    </row>
    <row r="41" spans="1:11" s="65" customFormat="1" ht="12.75">
      <c r="A41" s="140"/>
      <c r="B41" s="51">
        <v>622</v>
      </c>
      <c r="C41" s="167" t="s">
        <v>65</v>
      </c>
      <c r="D41" s="310"/>
      <c r="E41" s="323"/>
      <c r="F41" s="311"/>
      <c r="G41" s="323"/>
      <c r="H41" s="97"/>
      <c r="I41" s="97"/>
      <c r="J41" s="166"/>
      <c r="K41" s="145"/>
    </row>
    <row r="42" spans="1:11" s="65" customFormat="1" ht="12.75">
      <c r="A42" s="140"/>
      <c r="B42" s="51">
        <v>631</v>
      </c>
      <c r="C42" s="167" t="s">
        <v>66</v>
      </c>
      <c r="D42" s="310"/>
      <c r="E42" s="323"/>
      <c r="F42" s="311"/>
      <c r="G42" s="323"/>
      <c r="H42" s="97"/>
      <c r="I42" s="97"/>
      <c r="J42" s="166"/>
      <c r="K42" s="145"/>
    </row>
    <row r="43" spans="1:11" s="65" customFormat="1" ht="12.75">
      <c r="A43" s="140"/>
      <c r="B43" s="51">
        <v>633</v>
      </c>
      <c r="C43" s="167" t="s">
        <v>67</v>
      </c>
      <c r="D43" s="310"/>
      <c r="E43" s="323"/>
      <c r="F43" s="311"/>
      <c r="G43" s="323"/>
      <c r="H43" s="97"/>
      <c r="I43" s="97"/>
      <c r="J43" s="166"/>
      <c r="K43" s="145"/>
    </row>
    <row r="44" spans="1:11" s="65" customFormat="1" ht="12.75">
      <c r="A44" s="140"/>
      <c r="B44" s="51">
        <v>641</v>
      </c>
      <c r="C44" s="167" t="s">
        <v>68</v>
      </c>
      <c r="D44" s="310"/>
      <c r="E44" s="323"/>
      <c r="F44" s="311"/>
      <c r="G44" s="323"/>
      <c r="H44" s="97"/>
      <c r="I44" s="97"/>
      <c r="J44" s="166"/>
      <c r="K44" s="145"/>
    </row>
    <row r="45" spans="1:11" s="65" customFormat="1" ht="12.75">
      <c r="A45" s="140"/>
      <c r="B45" s="51">
        <v>642</v>
      </c>
      <c r="C45" s="167" t="s">
        <v>69</v>
      </c>
      <c r="D45" s="310"/>
      <c r="E45" s="323"/>
      <c r="F45" s="311"/>
      <c r="G45" s="323"/>
      <c r="H45" s="97"/>
      <c r="I45" s="97"/>
      <c r="J45" s="166"/>
      <c r="K45" s="145"/>
    </row>
    <row r="46" spans="1:11" s="65" customFormat="1" ht="12.75">
      <c r="A46" s="140"/>
      <c r="B46" s="51">
        <v>643</v>
      </c>
      <c r="C46" s="167" t="s">
        <v>70</v>
      </c>
      <c r="D46" s="310"/>
      <c r="E46" s="323"/>
      <c r="F46" s="311"/>
      <c r="G46" s="323"/>
      <c r="H46" s="97"/>
      <c r="I46" s="97"/>
      <c r="J46" s="166"/>
      <c r="K46" s="145"/>
    </row>
    <row r="47" spans="1:11" s="172" customFormat="1" ht="12.75">
      <c r="A47" s="168"/>
      <c r="B47" s="169">
        <v>645</v>
      </c>
      <c r="C47" s="167" t="s">
        <v>71</v>
      </c>
      <c r="D47" s="310"/>
      <c r="E47" s="323"/>
      <c r="F47" s="311"/>
      <c r="G47" s="323"/>
      <c r="H47" s="97"/>
      <c r="I47" s="97"/>
      <c r="J47" s="170"/>
      <c r="K47" s="171"/>
    </row>
    <row r="48" spans="1:11" s="172" customFormat="1" ht="12.75">
      <c r="A48" s="168"/>
      <c r="B48" s="169">
        <v>646</v>
      </c>
      <c r="C48" s="167" t="s">
        <v>72</v>
      </c>
      <c r="D48" s="310"/>
      <c r="E48" s="323"/>
      <c r="F48" s="311"/>
      <c r="G48" s="323"/>
      <c r="H48" s="97"/>
      <c r="I48" s="97"/>
      <c r="J48" s="170"/>
      <c r="K48" s="171"/>
    </row>
    <row r="49" spans="1:11" s="65" customFormat="1" ht="12.75">
      <c r="A49" s="140"/>
      <c r="B49" s="51">
        <v>647</v>
      </c>
      <c r="C49" s="167" t="s">
        <v>73</v>
      </c>
      <c r="D49" s="310"/>
      <c r="E49" s="323"/>
      <c r="F49" s="311"/>
      <c r="G49" s="323"/>
      <c r="H49" s="97"/>
      <c r="I49" s="97"/>
      <c r="J49" s="166"/>
      <c r="K49" s="145"/>
    </row>
    <row r="50" spans="1:11" s="65" customFormat="1" ht="13.5" thickBot="1">
      <c r="A50" s="140"/>
      <c r="B50" s="51">
        <v>648</v>
      </c>
      <c r="C50" s="173" t="s">
        <v>74</v>
      </c>
      <c r="D50" s="312"/>
      <c r="E50" s="324"/>
      <c r="F50" s="313"/>
      <c r="G50" s="324"/>
      <c r="H50" s="97"/>
      <c r="I50" s="97"/>
      <c r="J50" s="166"/>
      <c r="K50" s="145"/>
    </row>
    <row r="51" spans="1:11" s="177" customFormat="1" ht="13.5" thickBot="1">
      <c r="A51" s="140"/>
      <c r="B51" s="141"/>
      <c r="C51" s="174"/>
      <c r="D51" s="175"/>
      <c r="E51" s="175"/>
      <c r="F51" s="175"/>
      <c r="G51" s="175"/>
      <c r="H51" s="97"/>
      <c r="I51" s="97"/>
      <c r="J51" s="166"/>
      <c r="K51" s="176"/>
    </row>
    <row r="52" spans="1:11" s="65" customFormat="1" ht="14.25" thickBot="1" thickTop="1">
      <c r="A52" s="140"/>
      <c r="B52" s="141"/>
      <c r="C52" s="147" t="s">
        <v>75</v>
      </c>
      <c r="D52" s="148">
        <f>SUM(D40:D50)</f>
        <v>0</v>
      </c>
      <c r="E52" s="149">
        <f>SUM(E40:E50)</f>
        <v>0</v>
      </c>
      <c r="F52" s="150">
        <f>SUM(F40:F50)</f>
        <v>0</v>
      </c>
      <c r="G52" s="151">
        <f>SUM(G40:G50)</f>
        <v>0</v>
      </c>
      <c r="H52" s="97"/>
      <c r="I52" s="97"/>
      <c r="J52" s="152"/>
      <c r="K52" s="145"/>
    </row>
    <row r="53" spans="1:11" s="177" customFormat="1" ht="13.5" thickTop="1">
      <c r="A53" s="140"/>
      <c r="B53" s="141"/>
      <c r="C53" s="178"/>
      <c r="D53" s="143"/>
      <c r="E53" s="143"/>
      <c r="F53" s="143"/>
      <c r="G53" s="143"/>
      <c r="H53" s="97"/>
      <c r="I53" s="97"/>
      <c r="J53" s="144"/>
      <c r="K53" s="176"/>
    </row>
    <row r="54" spans="1:11" s="177" customFormat="1" ht="13.5" thickBot="1">
      <c r="A54" s="140"/>
      <c r="B54" s="141"/>
      <c r="C54" s="179" t="s">
        <v>134</v>
      </c>
      <c r="D54" s="143"/>
      <c r="E54" s="143"/>
      <c r="F54" s="143"/>
      <c r="G54" s="143"/>
      <c r="H54" s="97"/>
      <c r="I54" s="97"/>
      <c r="J54" s="144"/>
      <c r="K54" s="176"/>
    </row>
    <row r="55" spans="1:10" ht="12.75">
      <c r="A55" s="88"/>
      <c r="B55" s="89"/>
      <c r="C55" s="92"/>
      <c r="D55" s="623" t="str">
        <f>IF('Page de garde'!$D$4="","Réel N-1 (ou anticipé N-1)","Réel "&amp;'Page de garde'!$D$4-1&amp;" (ou anticipé "&amp;'Page de garde'!$D$4-1&amp;")")</f>
        <v>Réel N-1 (ou anticipé N-1)</v>
      </c>
      <c r="E55" s="624"/>
      <c r="F55" s="623" t="str">
        <f>IF('Page de garde'!$D$4="","Prévu N","Prévu "&amp;'Page de garde'!$D$4)</f>
        <v>Prévu N</v>
      </c>
      <c r="G55" s="625"/>
      <c r="H55" s="97"/>
      <c r="I55" s="97"/>
      <c r="J55" s="98"/>
    </row>
    <row r="56" spans="1:10" ht="39.75" thickBot="1">
      <c r="A56" s="88"/>
      <c r="B56" s="157"/>
      <c r="C56" s="490" t="s">
        <v>258</v>
      </c>
      <c r="D56" s="101" t="s">
        <v>125</v>
      </c>
      <c r="E56" s="102" t="s">
        <v>124</v>
      </c>
      <c r="F56" s="101" t="s">
        <v>125</v>
      </c>
      <c r="G56" s="103" t="s">
        <v>124</v>
      </c>
      <c r="H56" s="97"/>
      <c r="I56" s="97"/>
      <c r="J56" s="98"/>
    </row>
    <row r="57" spans="1:10" ht="13.5" thickBot="1">
      <c r="A57" s="88"/>
      <c r="B57" s="89"/>
      <c r="C57" s="92"/>
      <c r="D57" s="180"/>
      <c r="E57" s="180"/>
      <c r="F57" s="180"/>
      <c r="G57" s="180"/>
      <c r="H57" s="97"/>
      <c r="I57" s="97"/>
      <c r="J57" s="181"/>
    </row>
    <row r="58" spans="1:11" s="90" customFormat="1" ht="12.75">
      <c r="A58" s="111"/>
      <c r="B58" s="112">
        <v>612</v>
      </c>
      <c r="C58" s="182" t="s">
        <v>76</v>
      </c>
      <c r="D58" s="308"/>
      <c r="E58" s="322"/>
      <c r="F58" s="309"/>
      <c r="G58" s="322"/>
      <c r="H58" s="97"/>
      <c r="I58" s="97"/>
      <c r="J58" s="114"/>
      <c r="K58" s="115"/>
    </row>
    <row r="59" spans="1:11" s="90" customFormat="1" ht="12.75">
      <c r="A59" s="111"/>
      <c r="B59" s="112">
        <v>613</v>
      </c>
      <c r="C59" s="183" t="s">
        <v>77</v>
      </c>
      <c r="D59" s="310"/>
      <c r="E59" s="323"/>
      <c r="F59" s="311"/>
      <c r="G59" s="323"/>
      <c r="H59" s="97"/>
      <c r="I59" s="97"/>
      <c r="J59" s="114"/>
      <c r="K59" s="115"/>
    </row>
    <row r="60" spans="1:11" s="90" customFormat="1" ht="12.75">
      <c r="A60" s="111"/>
      <c r="B60" s="112">
        <v>614</v>
      </c>
      <c r="C60" s="183" t="s">
        <v>78</v>
      </c>
      <c r="D60" s="310"/>
      <c r="E60" s="323"/>
      <c r="F60" s="311"/>
      <c r="G60" s="323"/>
      <c r="H60" s="97"/>
      <c r="I60" s="97"/>
      <c r="J60" s="114"/>
      <c r="K60" s="115"/>
    </row>
    <row r="61" spans="1:11" s="90" customFormat="1" ht="12.75">
      <c r="A61" s="111"/>
      <c r="B61" s="112">
        <v>615</v>
      </c>
      <c r="C61" s="183" t="s">
        <v>79</v>
      </c>
      <c r="D61" s="310"/>
      <c r="E61" s="323"/>
      <c r="F61" s="311"/>
      <c r="G61" s="323"/>
      <c r="H61" s="97"/>
      <c r="I61" s="97"/>
      <c r="J61" s="114"/>
      <c r="K61" s="115"/>
    </row>
    <row r="62" spans="1:11" s="90" customFormat="1" ht="12.75">
      <c r="A62" s="111"/>
      <c r="B62" s="112">
        <v>616</v>
      </c>
      <c r="C62" s="183" t="s">
        <v>80</v>
      </c>
      <c r="D62" s="310"/>
      <c r="E62" s="323"/>
      <c r="F62" s="311"/>
      <c r="G62" s="323"/>
      <c r="H62" s="97"/>
      <c r="I62" s="97"/>
      <c r="J62" s="114"/>
      <c r="K62" s="115"/>
    </row>
    <row r="63" spans="1:11" s="90" customFormat="1" ht="12.75">
      <c r="A63" s="111"/>
      <c r="B63" s="112">
        <v>617</v>
      </c>
      <c r="C63" s="183" t="s">
        <v>81</v>
      </c>
      <c r="D63" s="310"/>
      <c r="E63" s="323"/>
      <c r="F63" s="311"/>
      <c r="G63" s="323"/>
      <c r="H63" s="97"/>
      <c r="I63" s="97"/>
      <c r="J63" s="114"/>
      <c r="K63" s="115"/>
    </row>
    <row r="64" spans="1:11" s="90" customFormat="1" ht="12.75">
      <c r="A64" s="111"/>
      <c r="B64" s="112">
        <v>618</v>
      </c>
      <c r="C64" s="183" t="s">
        <v>62</v>
      </c>
      <c r="D64" s="310"/>
      <c r="E64" s="323"/>
      <c r="F64" s="311"/>
      <c r="G64" s="323"/>
      <c r="H64" s="97"/>
      <c r="I64" s="97"/>
      <c r="J64" s="114"/>
      <c r="K64" s="115"/>
    </row>
    <row r="65" spans="1:11" s="136" customFormat="1" ht="12.75">
      <c r="A65" s="126"/>
      <c r="B65" s="132">
        <v>623</v>
      </c>
      <c r="C65" s="184" t="s">
        <v>82</v>
      </c>
      <c r="D65" s="310"/>
      <c r="E65" s="323"/>
      <c r="F65" s="311"/>
      <c r="G65" s="323"/>
      <c r="H65" s="97"/>
      <c r="I65" s="97"/>
      <c r="J65" s="134"/>
      <c r="K65" s="135"/>
    </row>
    <row r="66" spans="1:11" s="136" customFormat="1" ht="12.75">
      <c r="A66" s="126"/>
      <c r="B66" s="132">
        <v>627</v>
      </c>
      <c r="C66" s="184" t="s">
        <v>83</v>
      </c>
      <c r="D66" s="310"/>
      <c r="E66" s="323"/>
      <c r="F66" s="311"/>
      <c r="G66" s="323"/>
      <c r="H66" s="97"/>
      <c r="I66" s="97"/>
      <c r="J66" s="134"/>
      <c r="K66" s="135"/>
    </row>
    <row r="67" spans="1:11" s="90" customFormat="1" ht="12.75">
      <c r="A67" s="111"/>
      <c r="B67" s="185">
        <v>635</v>
      </c>
      <c r="C67" s="186" t="s">
        <v>322</v>
      </c>
      <c r="D67" s="310"/>
      <c r="E67" s="323"/>
      <c r="F67" s="311"/>
      <c r="G67" s="323"/>
      <c r="H67" s="97"/>
      <c r="I67" s="97"/>
      <c r="J67" s="114"/>
      <c r="K67" s="115"/>
    </row>
    <row r="68" spans="1:11" s="90" customFormat="1" ht="13.5" thickBot="1">
      <c r="A68" s="111"/>
      <c r="B68" s="187">
        <v>637</v>
      </c>
      <c r="C68" s="188" t="s">
        <v>323</v>
      </c>
      <c r="D68" s="312"/>
      <c r="E68" s="324"/>
      <c r="F68" s="313"/>
      <c r="G68" s="324"/>
      <c r="H68" s="97"/>
      <c r="I68" s="97"/>
      <c r="J68" s="114"/>
      <c r="K68" s="115"/>
    </row>
    <row r="69" spans="1:11" s="90" customFormat="1" ht="12.75">
      <c r="A69" s="111"/>
      <c r="B69" s="187"/>
      <c r="C69" s="189"/>
      <c r="D69" s="119"/>
      <c r="E69" s="119"/>
      <c r="F69" s="119"/>
      <c r="G69" s="119"/>
      <c r="H69" s="97"/>
      <c r="I69" s="97"/>
      <c r="J69" s="114"/>
      <c r="K69" s="115"/>
    </row>
    <row r="70" spans="1:11" s="90" customFormat="1" ht="13.5" thickBot="1">
      <c r="A70" s="111"/>
      <c r="B70" s="127" t="s">
        <v>25</v>
      </c>
      <c r="C70" s="189"/>
      <c r="D70" s="119"/>
      <c r="E70" s="119"/>
      <c r="F70" s="119"/>
      <c r="G70" s="119"/>
      <c r="H70" s="97"/>
      <c r="I70" s="97"/>
      <c r="J70" s="114"/>
      <c r="K70" s="115"/>
    </row>
    <row r="71" spans="1:11" s="90" customFormat="1" ht="12.75">
      <c r="A71" s="111"/>
      <c r="B71" s="112">
        <v>651</v>
      </c>
      <c r="C71" s="190" t="s">
        <v>84</v>
      </c>
      <c r="D71" s="308"/>
      <c r="E71" s="322"/>
      <c r="F71" s="309"/>
      <c r="G71" s="322"/>
      <c r="H71" s="97"/>
      <c r="I71" s="97"/>
      <c r="J71" s="134"/>
      <c r="K71" s="115"/>
    </row>
    <row r="72" spans="1:11" s="90" customFormat="1" ht="12.75">
      <c r="A72" s="111"/>
      <c r="B72" s="112">
        <v>653</v>
      </c>
      <c r="C72" s="349" t="s">
        <v>191</v>
      </c>
      <c r="D72" s="350"/>
      <c r="E72" s="351"/>
      <c r="F72" s="352"/>
      <c r="G72" s="351"/>
      <c r="H72" s="97"/>
      <c r="I72" s="97"/>
      <c r="J72" s="134"/>
      <c r="K72" s="115"/>
    </row>
    <row r="73" spans="1:11" s="90" customFormat="1" ht="12.75">
      <c r="A73" s="111"/>
      <c r="B73" s="132">
        <v>654</v>
      </c>
      <c r="C73" s="184" t="s">
        <v>85</v>
      </c>
      <c r="D73" s="310"/>
      <c r="E73" s="323"/>
      <c r="F73" s="311"/>
      <c r="G73" s="323"/>
      <c r="H73" s="97"/>
      <c r="I73" s="97"/>
      <c r="J73" s="134"/>
      <c r="K73" s="115"/>
    </row>
    <row r="74" spans="1:11" s="90" customFormat="1" ht="12.75">
      <c r="A74" s="111"/>
      <c r="B74" s="132">
        <v>655</v>
      </c>
      <c r="C74" s="184" t="s">
        <v>86</v>
      </c>
      <c r="D74" s="310"/>
      <c r="E74" s="323"/>
      <c r="F74" s="311"/>
      <c r="G74" s="323"/>
      <c r="H74" s="97"/>
      <c r="I74" s="97"/>
      <c r="J74" s="134"/>
      <c r="K74" s="115"/>
    </row>
    <row r="75" spans="1:11" s="90" customFormat="1" ht="12.75">
      <c r="A75" s="111"/>
      <c r="B75" s="132">
        <v>657</v>
      </c>
      <c r="C75" s="184" t="s">
        <v>87</v>
      </c>
      <c r="D75" s="310"/>
      <c r="E75" s="323"/>
      <c r="F75" s="311"/>
      <c r="G75" s="323"/>
      <c r="H75" s="97"/>
      <c r="I75" s="97"/>
      <c r="J75" s="134"/>
      <c r="K75" s="115"/>
    </row>
    <row r="76" spans="1:11" s="90" customFormat="1" ht="13.5" thickBot="1">
      <c r="A76" s="111"/>
      <c r="B76" s="132">
        <v>658</v>
      </c>
      <c r="C76" s="191" t="s">
        <v>88</v>
      </c>
      <c r="D76" s="312"/>
      <c r="E76" s="324"/>
      <c r="F76" s="313"/>
      <c r="G76" s="324"/>
      <c r="H76" s="97"/>
      <c r="I76" s="97"/>
      <c r="J76" s="134"/>
      <c r="K76" s="115"/>
    </row>
    <row r="77" spans="1:11" s="90" customFormat="1" ht="12.75">
      <c r="A77" s="111"/>
      <c r="B77" s="132"/>
      <c r="C77" s="128"/>
      <c r="D77" s="192"/>
      <c r="E77" s="192"/>
      <c r="F77" s="192"/>
      <c r="G77" s="192"/>
      <c r="H77" s="97"/>
      <c r="I77" s="97"/>
      <c r="J77" s="134"/>
      <c r="K77" s="115"/>
    </row>
    <row r="78" spans="1:11" s="90" customFormat="1" ht="13.5" thickBot="1">
      <c r="A78" s="111"/>
      <c r="B78" s="193" t="s">
        <v>26</v>
      </c>
      <c r="C78" s="128"/>
      <c r="D78" s="192"/>
      <c r="E78" s="192"/>
      <c r="F78" s="192"/>
      <c r="G78" s="192"/>
      <c r="H78" s="97"/>
      <c r="I78" s="97"/>
      <c r="J78" s="134"/>
      <c r="K78" s="115"/>
    </row>
    <row r="79" spans="1:11" s="199" customFormat="1" ht="13.5" thickBot="1">
      <c r="A79" s="194"/>
      <c r="B79" s="195">
        <v>66</v>
      </c>
      <c r="C79" s="196" t="s">
        <v>89</v>
      </c>
      <c r="D79" s="314"/>
      <c r="E79" s="325"/>
      <c r="F79" s="315"/>
      <c r="G79" s="325"/>
      <c r="H79" s="97"/>
      <c r="I79" s="97"/>
      <c r="J79" s="197"/>
      <c r="K79" s="198"/>
    </row>
    <row r="80" spans="1:11" s="204" customFormat="1" ht="12.75">
      <c r="A80" s="194"/>
      <c r="B80" s="200"/>
      <c r="C80" s="201"/>
      <c r="D80" s="202"/>
      <c r="E80" s="202"/>
      <c r="F80" s="202"/>
      <c r="G80" s="202"/>
      <c r="H80" s="97"/>
      <c r="I80" s="97"/>
      <c r="J80" s="197"/>
      <c r="K80" s="203"/>
    </row>
    <row r="81" spans="1:11" s="204" customFormat="1" ht="13.5" thickBot="1">
      <c r="A81" s="194"/>
      <c r="B81" s="193" t="s">
        <v>90</v>
      </c>
      <c r="C81" s="205"/>
      <c r="D81" s="202"/>
      <c r="E81" s="202"/>
      <c r="F81" s="202"/>
      <c r="G81" s="202"/>
      <c r="H81" s="97"/>
      <c r="I81" s="97"/>
      <c r="J81" s="197"/>
      <c r="K81" s="203"/>
    </row>
    <row r="82" spans="1:11" s="199" customFormat="1" ht="12.75">
      <c r="A82" s="194"/>
      <c r="B82" s="195">
        <v>671</v>
      </c>
      <c r="C82" s="206" t="s">
        <v>91</v>
      </c>
      <c r="D82" s="308"/>
      <c r="E82" s="322"/>
      <c r="F82" s="309"/>
      <c r="G82" s="322"/>
      <c r="H82" s="97"/>
      <c r="I82" s="97"/>
      <c r="J82" s="197"/>
      <c r="K82" s="198"/>
    </row>
    <row r="83" spans="1:11" s="204" customFormat="1" ht="12.75">
      <c r="A83" s="194"/>
      <c r="B83" s="195"/>
      <c r="C83" s="207" t="s">
        <v>146</v>
      </c>
      <c r="D83" s="310"/>
      <c r="E83" s="323"/>
      <c r="F83" s="311"/>
      <c r="G83" s="323"/>
      <c r="H83" s="97"/>
      <c r="I83" s="97"/>
      <c r="J83" s="197"/>
      <c r="K83" s="203"/>
    </row>
    <row r="84" spans="1:11" s="204" customFormat="1" ht="12.75">
      <c r="A84" s="194"/>
      <c r="B84" s="195">
        <v>673</v>
      </c>
      <c r="C84" s="208" t="s">
        <v>92</v>
      </c>
      <c r="D84" s="310"/>
      <c r="E84" s="323"/>
      <c r="F84" s="311"/>
      <c r="G84" s="323"/>
      <c r="H84" s="97"/>
      <c r="I84" s="97"/>
      <c r="J84" s="197"/>
      <c r="K84" s="203"/>
    </row>
    <row r="85" spans="1:11" s="204" customFormat="1" ht="12.75">
      <c r="A85" s="194"/>
      <c r="B85" s="195">
        <v>675</v>
      </c>
      <c r="C85" s="207" t="s">
        <v>93</v>
      </c>
      <c r="D85" s="310"/>
      <c r="E85" s="323"/>
      <c r="F85" s="311"/>
      <c r="G85" s="323"/>
      <c r="H85" s="97"/>
      <c r="I85" s="97"/>
      <c r="J85" s="197"/>
      <c r="K85" s="203"/>
    </row>
    <row r="86" spans="1:11" s="204" customFormat="1" ht="13.5" thickBot="1">
      <c r="A86" s="194"/>
      <c r="B86" s="195">
        <v>678</v>
      </c>
      <c r="C86" s="209" t="s">
        <v>94</v>
      </c>
      <c r="D86" s="312"/>
      <c r="E86" s="324"/>
      <c r="F86" s="313"/>
      <c r="G86" s="324"/>
      <c r="H86" s="97"/>
      <c r="I86" s="97"/>
      <c r="J86" s="197"/>
      <c r="K86" s="203"/>
    </row>
    <row r="87" spans="1:11" s="204" customFormat="1" ht="12.75">
      <c r="A87" s="194"/>
      <c r="B87" s="200"/>
      <c r="C87" s="195"/>
      <c r="D87" s="202"/>
      <c r="E87" s="202"/>
      <c r="F87" s="202"/>
      <c r="G87" s="202"/>
      <c r="H87" s="97"/>
      <c r="I87" s="97"/>
      <c r="J87" s="197"/>
      <c r="K87" s="203"/>
    </row>
    <row r="88" spans="1:11" s="215" customFormat="1" ht="13.5" thickBot="1">
      <c r="A88" s="210"/>
      <c r="B88" s="193" t="s">
        <v>95</v>
      </c>
      <c r="C88" s="211"/>
      <c r="D88" s="212"/>
      <c r="E88" s="212"/>
      <c r="F88" s="212"/>
      <c r="G88" s="212"/>
      <c r="H88" s="97"/>
      <c r="I88" s="97"/>
      <c r="J88" s="213"/>
      <c r="K88" s="214"/>
    </row>
    <row r="89" spans="1:11" s="204" customFormat="1" ht="12.75">
      <c r="A89" s="194"/>
      <c r="B89" s="195">
        <v>6811</v>
      </c>
      <c r="C89" s="206" t="s">
        <v>27</v>
      </c>
      <c r="D89" s="308"/>
      <c r="E89" s="322"/>
      <c r="F89" s="309"/>
      <c r="G89" s="322"/>
      <c r="H89" s="97"/>
      <c r="I89" s="97"/>
      <c r="J89" s="197"/>
      <c r="K89" s="203"/>
    </row>
    <row r="90" spans="1:11" s="204" customFormat="1" ht="12.75">
      <c r="A90" s="194"/>
      <c r="B90" s="195">
        <v>6812</v>
      </c>
      <c r="C90" s="207" t="s">
        <v>28</v>
      </c>
      <c r="D90" s="310"/>
      <c r="E90" s="323"/>
      <c r="F90" s="311"/>
      <c r="G90" s="323"/>
      <c r="H90" s="97"/>
      <c r="I90" s="97"/>
      <c r="J90" s="197"/>
      <c r="K90" s="203"/>
    </row>
    <row r="91" spans="1:11" s="204" customFormat="1" ht="12.75">
      <c r="A91" s="194"/>
      <c r="B91" s="195">
        <v>6815</v>
      </c>
      <c r="C91" s="207" t="s">
        <v>193</v>
      </c>
      <c r="D91" s="310"/>
      <c r="E91" s="323"/>
      <c r="F91" s="311"/>
      <c r="G91" s="323"/>
      <c r="H91" s="97"/>
      <c r="I91" s="97"/>
      <c r="J91" s="197"/>
      <c r="K91" s="203"/>
    </row>
    <row r="92" spans="1:11" s="199" customFormat="1" ht="12.75">
      <c r="A92" s="194"/>
      <c r="B92" s="216">
        <v>6816</v>
      </c>
      <c r="C92" s="207" t="s">
        <v>30</v>
      </c>
      <c r="D92" s="310"/>
      <c r="E92" s="323"/>
      <c r="F92" s="311"/>
      <c r="G92" s="323"/>
      <c r="H92" s="97"/>
      <c r="I92" s="97"/>
      <c r="J92" s="197"/>
      <c r="K92" s="198"/>
    </row>
    <row r="93" spans="1:11" s="199" customFormat="1" ht="12.75">
      <c r="A93" s="194"/>
      <c r="B93" s="216">
        <v>6817</v>
      </c>
      <c r="C93" s="207" t="s">
        <v>31</v>
      </c>
      <c r="D93" s="310"/>
      <c r="E93" s="323"/>
      <c r="F93" s="311"/>
      <c r="G93" s="323"/>
      <c r="H93" s="97"/>
      <c r="I93" s="97"/>
      <c r="J93" s="197"/>
      <c r="K93" s="198"/>
    </row>
    <row r="94" spans="1:11" s="204" customFormat="1" ht="12.75">
      <c r="A94" s="194"/>
      <c r="B94" s="195">
        <v>686</v>
      </c>
      <c r="C94" s="207" t="s">
        <v>324</v>
      </c>
      <c r="D94" s="310"/>
      <c r="E94" s="323"/>
      <c r="F94" s="311"/>
      <c r="G94" s="323"/>
      <c r="H94" s="97"/>
      <c r="I94" s="97"/>
      <c r="J94" s="197"/>
      <c r="K94" s="203"/>
    </row>
    <row r="95" spans="1:11" s="204" customFormat="1" ht="26.25">
      <c r="A95" s="194"/>
      <c r="B95" s="133">
        <v>687</v>
      </c>
      <c r="C95" s="217" t="s">
        <v>325</v>
      </c>
      <c r="D95" s="310"/>
      <c r="E95" s="323"/>
      <c r="F95" s="311"/>
      <c r="G95" s="323"/>
      <c r="H95" s="97"/>
      <c r="I95" s="97"/>
      <c r="J95" s="197"/>
      <c r="K95" s="203"/>
    </row>
    <row r="96" spans="1:10" s="220" customFormat="1" ht="12.75">
      <c r="A96" s="218"/>
      <c r="B96" s="133">
        <v>68725</v>
      </c>
      <c r="C96" s="217" t="s">
        <v>135</v>
      </c>
      <c r="D96" s="310"/>
      <c r="E96" s="323"/>
      <c r="F96" s="311"/>
      <c r="G96" s="323"/>
      <c r="H96" s="97"/>
      <c r="I96" s="97"/>
      <c r="J96" s="219"/>
    </row>
    <row r="97" spans="1:11" s="224" customFormat="1" ht="12.75">
      <c r="A97" s="218"/>
      <c r="B97" s="221">
        <v>68741</v>
      </c>
      <c r="C97" s="208" t="s">
        <v>136</v>
      </c>
      <c r="D97" s="310"/>
      <c r="E97" s="323"/>
      <c r="F97" s="311"/>
      <c r="G97" s="323"/>
      <c r="H97" s="97"/>
      <c r="I97" s="97"/>
      <c r="J97" s="222"/>
      <c r="K97" s="223"/>
    </row>
    <row r="98" spans="1:11" s="224" customFormat="1" ht="12.75">
      <c r="A98" s="218"/>
      <c r="B98" s="221">
        <v>68742</v>
      </c>
      <c r="C98" s="208" t="s">
        <v>137</v>
      </c>
      <c r="D98" s="310"/>
      <c r="E98" s="323"/>
      <c r="F98" s="311"/>
      <c r="G98" s="323"/>
      <c r="H98" s="97"/>
      <c r="I98" s="97"/>
      <c r="J98" s="222"/>
      <c r="K98" s="223"/>
    </row>
    <row r="99" spans="1:11" s="224" customFormat="1" ht="12.75">
      <c r="A99" s="218"/>
      <c r="B99" s="221">
        <v>689</v>
      </c>
      <c r="C99" s="208" t="s">
        <v>353</v>
      </c>
      <c r="D99" s="310"/>
      <c r="E99" s="323"/>
      <c r="F99" s="311"/>
      <c r="G99" s="323"/>
      <c r="H99" s="97"/>
      <c r="I99" s="97"/>
      <c r="J99" s="222"/>
      <c r="K99" s="223"/>
    </row>
    <row r="100" spans="1:11" s="224" customFormat="1" ht="26.25">
      <c r="A100" s="218"/>
      <c r="B100" s="545">
        <v>68921</v>
      </c>
      <c r="C100" s="208" t="s">
        <v>354</v>
      </c>
      <c r="D100" s="310"/>
      <c r="E100" s="323"/>
      <c r="F100" s="311"/>
      <c r="G100" s="323"/>
      <c r="H100" s="97"/>
      <c r="I100" s="97"/>
      <c r="J100" s="222"/>
      <c r="K100" s="223"/>
    </row>
    <row r="101" spans="1:11" s="224" customFormat="1" ht="26.25">
      <c r="A101" s="218"/>
      <c r="B101" s="545">
        <v>68922</v>
      </c>
      <c r="C101" s="208" t="s">
        <v>355</v>
      </c>
      <c r="D101" s="310"/>
      <c r="E101" s="323"/>
      <c r="F101" s="311"/>
      <c r="G101" s="323"/>
      <c r="H101" s="97"/>
      <c r="I101" s="97"/>
      <c r="J101" s="222"/>
      <c r="K101" s="223"/>
    </row>
    <row r="102" spans="1:11" s="224" customFormat="1" ht="13.5" thickBot="1">
      <c r="A102" s="218"/>
      <c r="B102" s="221">
        <v>6895</v>
      </c>
      <c r="C102" s="547" t="s">
        <v>356</v>
      </c>
      <c r="D102" s="312"/>
      <c r="E102" s="324"/>
      <c r="F102" s="313"/>
      <c r="G102" s="324"/>
      <c r="H102" s="97"/>
      <c r="I102" s="97"/>
      <c r="J102" s="222"/>
      <c r="K102" s="223"/>
    </row>
    <row r="103" spans="1:11" s="204" customFormat="1" ht="13.5" thickBot="1">
      <c r="A103" s="194"/>
      <c r="B103" s="200"/>
      <c r="C103" s="195"/>
      <c r="D103" s="202"/>
      <c r="E103" s="202"/>
      <c r="F103" s="202"/>
      <c r="G103" s="202"/>
      <c r="H103" s="97"/>
      <c r="I103" s="97"/>
      <c r="J103" s="197"/>
      <c r="K103" s="203"/>
    </row>
    <row r="104" spans="1:11" s="204" customFormat="1" ht="14.25" thickBot="1" thickTop="1">
      <c r="A104" s="194"/>
      <c r="B104" s="200"/>
      <c r="C104" s="147" t="s">
        <v>96</v>
      </c>
      <c r="D104" s="148">
        <f>SUM(D58:D68,D71:D76,D79,D82:D86,D89:D102)</f>
        <v>0</v>
      </c>
      <c r="E104" s="149">
        <f>SUM(E58:E68,E71:E76,E79,E82:E86,E89:E102)</f>
        <v>0</v>
      </c>
      <c r="F104" s="150">
        <f>SUM(F58:F68,F71:F76,F79,F82:F86,F89:F102)</f>
        <v>0</v>
      </c>
      <c r="G104" s="151">
        <f>SUM(G58:G68,G71:G76,G79,G82:G86,G89:G102)</f>
        <v>0</v>
      </c>
      <c r="H104" s="97"/>
      <c r="I104" s="97"/>
      <c r="J104" s="152"/>
      <c r="K104" s="203"/>
    </row>
    <row r="105" spans="1:11" s="230" customFormat="1" ht="14.25" thickBot="1" thickTop="1">
      <c r="A105" s="226"/>
      <c r="B105" s="225"/>
      <c r="C105" s="205"/>
      <c r="D105" s="227"/>
      <c r="E105" s="227"/>
      <c r="F105" s="228"/>
      <c r="G105" s="228"/>
      <c r="H105" s="97"/>
      <c r="I105" s="97"/>
      <c r="J105" s="229"/>
      <c r="K105" s="214"/>
    </row>
    <row r="106" spans="1:11" s="204" customFormat="1" ht="14.25" thickBot="1" thickTop="1">
      <c r="A106" s="194"/>
      <c r="B106" s="200"/>
      <c r="C106" s="147" t="s">
        <v>36</v>
      </c>
      <c r="D106" s="148">
        <f>D35+D52+D104</f>
        <v>0</v>
      </c>
      <c r="E106" s="149">
        <f>E35+E52+E104</f>
        <v>0</v>
      </c>
      <c r="F106" s="150">
        <f>F35+F52+F104</f>
        <v>0</v>
      </c>
      <c r="G106" s="151">
        <f>G35+G52+G104</f>
        <v>0</v>
      </c>
      <c r="H106" s="97"/>
      <c r="I106" s="97"/>
      <c r="J106" s="231"/>
      <c r="K106" s="203"/>
    </row>
    <row r="107" spans="1:10" ht="14.25" thickBot="1" thickTop="1">
      <c r="A107" s="88"/>
      <c r="B107" s="89"/>
      <c r="C107" s="92"/>
      <c r="D107" s="232"/>
      <c r="E107" s="232"/>
      <c r="F107" s="232"/>
      <c r="G107" s="232"/>
      <c r="H107" s="97"/>
      <c r="I107" s="97"/>
      <c r="J107" s="233"/>
    </row>
    <row r="108" spans="1:10" ht="14.25" thickBot="1" thickTop="1">
      <c r="A108" s="88"/>
      <c r="B108" s="89"/>
      <c r="C108" s="147" t="s">
        <v>37</v>
      </c>
      <c r="D108" s="148">
        <f>IF(D179&gt;D106,D179-D106,)</f>
        <v>0</v>
      </c>
      <c r="E108" s="149">
        <f>IF(E179&gt;E106,E179-E106,)</f>
        <v>0</v>
      </c>
      <c r="F108" s="150">
        <f>IF(F179&gt;F106,F179-F106,)</f>
        <v>0</v>
      </c>
      <c r="G108" s="151">
        <f>IF(G179&gt;G106,G179-G106,)</f>
        <v>0</v>
      </c>
      <c r="H108" s="97"/>
      <c r="I108" s="97"/>
      <c r="J108" s="152"/>
    </row>
    <row r="109" spans="1:10" ht="14.25" thickBot="1" thickTop="1">
      <c r="A109" s="88"/>
      <c r="B109" s="89"/>
      <c r="C109" s="92"/>
      <c r="D109" s="97"/>
      <c r="E109" s="97"/>
      <c r="F109" s="97"/>
      <c r="G109" s="97"/>
      <c r="H109" s="97"/>
      <c r="I109" s="97"/>
      <c r="J109" s="235"/>
    </row>
    <row r="110" spans="1:10" ht="14.25" thickBot="1" thickTop="1">
      <c r="A110" s="88"/>
      <c r="B110" s="89"/>
      <c r="C110" s="147" t="s">
        <v>97</v>
      </c>
      <c r="D110" s="148">
        <f>D106+D108</f>
        <v>0</v>
      </c>
      <c r="E110" s="149">
        <f>E106+E108</f>
        <v>0</v>
      </c>
      <c r="F110" s="150">
        <f>F106+F108</f>
        <v>0</v>
      </c>
      <c r="G110" s="151">
        <f>G106+G108</f>
        <v>0</v>
      </c>
      <c r="H110" s="97"/>
      <c r="I110" s="97"/>
      <c r="J110" s="231"/>
    </row>
    <row r="111" spans="1:10" ht="14.25" thickBot="1" thickTop="1">
      <c r="A111" s="88"/>
      <c r="B111" s="234"/>
      <c r="C111" s="236"/>
      <c r="D111" s="202"/>
      <c r="E111" s="202"/>
      <c r="F111" s="237"/>
      <c r="G111" s="237"/>
      <c r="H111" s="97"/>
      <c r="I111" s="97"/>
      <c r="J111" s="231"/>
    </row>
    <row r="112" spans="1:10" ht="12.75">
      <c r="A112" s="88"/>
      <c r="B112" s="234"/>
      <c r="C112" s="348" t="s">
        <v>192</v>
      </c>
      <c r="D112" s="623" t="str">
        <f>IF('Page de garde'!$D$4="","Réel N-1 (ou anticipé N-1)","Réel "&amp;'Page de garde'!$D$4-1&amp;" (ou anticipé "&amp;'Page de garde'!$D$4-1&amp;")")</f>
        <v>Réel N-1 (ou anticipé N-1)</v>
      </c>
      <c r="E112" s="624"/>
      <c r="F112" s="623" t="str">
        <f>IF('Page de garde'!$D$4="","Prévu N","Prévu "&amp;'Page de garde'!$D$4)</f>
        <v>Prévu N</v>
      </c>
      <c r="G112" s="625"/>
      <c r="H112" s="97"/>
      <c r="I112" s="97"/>
      <c r="J112" s="98"/>
    </row>
    <row r="113" spans="1:10" ht="39.75" thickBot="1">
      <c r="A113" s="88"/>
      <c r="B113" s="238"/>
      <c r="C113" s="100" t="s">
        <v>259</v>
      </c>
      <c r="D113" s="101" t="s">
        <v>125</v>
      </c>
      <c r="E113" s="102" t="s">
        <v>124</v>
      </c>
      <c r="F113" s="101" t="s">
        <v>125</v>
      </c>
      <c r="G113" s="103" t="s">
        <v>124</v>
      </c>
      <c r="H113" s="97"/>
      <c r="I113" s="97"/>
      <c r="J113" s="98"/>
    </row>
    <row r="114" spans="1:10" ht="13.5" thickBot="1">
      <c r="A114" s="88"/>
      <c r="B114" s="238"/>
      <c r="C114" s="239"/>
      <c r="D114" s="240"/>
      <c r="E114" s="240"/>
      <c r="F114" s="240"/>
      <c r="G114" s="107"/>
      <c r="H114" s="97"/>
      <c r="I114" s="97"/>
      <c r="J114" s="108"/>
    </row>
    <row r="115" spans="1:10" ht="12.75">
      <c r="A115" s="88"/>
      <c r="B115" s="241">
        <v>731</v>
      </c>
      <c r="C115" s="242" t="s">
        <v>98</v>
      </c>
      <c r="D115" s="308"/>
      <c r="E115" s="322"/>
      <c r="F115" s="309"/>
      <c r="G115" s="322"/>
      <c r="H115" s="97"/>
      <c r="I115" s="97"/>
      <c r="J115" s="243"/>
    </row>
    <row r="116" spans="1:11" s="245" customFormat="1" ht="26.25">
      <c r="A116" s="88"/>
      <c r="B116" s="241">
        <v>7312152</v>
      </c>
      <c r="C116" s="297" t="s">
        <v>194</v>
      </c>
      <c r="D116" s="316"/>
      <c r="E116" s="326"/>
      <c r="F116" s="317"/>
      <c r="G116" s="326"/>
      <c r="H116" s="97"/>
      <c r="I116" s="97"/>
      <c r="J116" s="243"/>
      <c r="K116" s="244"/>
    </row>
    <row r="117" spans="1:10" ht="12.75">
      <c r="A117" s="88"/>
      <c r="B117" s="241">
        <v>732</v>
      </c>
      <c r="C117" s="246" t="s">
        <v>40</v>
      </c>
      <c r="D117" s="310"/>
      <c r="E117" s="323"/>
      <c r="F117" s="311"/>
      <c r="G117" s="323"/>
      <c r="H117" s="97"/>
      <c r="I117" s="97"/>
      <c r="J117" s="243"/>
    </row>
    <row r="118" spans="1:10" ht="12.75">
      <c r="A118" s="88"/>
      <c r="B118" s="241">
        <v>733</v>
      </c>
      <c r="C118" s="246" t="s">
        <v>99</v>
      </c>
      <c r="D118" s="310"/>
      <c r="E118" s="323"/>
      <c r="F118" s="311"/>
      <c r="G118" s="323"/>
      <c r="H118" s="97"/>
      <c r="I118" s="97"/>
      <c r="J118" s="243"/>
    </row>
    <row r="119" spans="1:10" ht="12.75">
      <c r="A119" s="88"/>
      <c r="B119" s="133">
        <v>734</v>
      </c>
      <c r="C119" s="246" t="s">
        <v>100</v>
      </c>
      <c r="D119" s="310"/>
      <c r="E119" s="323"/>
      <c r="F119" s="311"/>
      <c r="G119" s="323"/>
      <c r="H119" s="97"/>
      <c r="I119" s="97"/>
      <c r="J119" s="243"/>
    </row>
    <row r="120" spans="1:10" ht="13.5" thickBot="1">
      <c r="A120" s="88"/>
      <c r="B120" s="133">
        <v>738</v>
      </c>
      <c r="C120" s="247" t="s">
        <v>42</v>
      </c>
      <c r="D120" s="312"/>
      <c r="E120" s="324"/>
      <c r="F120" s="313"/>
      <c r="G120" s="324"/>
      <c r="H120" s="97"/>
      <c r="I120" s="97"/>
      <c r="J120" s="248"/>
    </row>
    <row r="121" spans="1:10" ht="13.5" thickBot="1">
      <c r="A121" s="88"/>
      <c r="B121" s="133"/>
      <c r="C121" s="249"/>
      <c r="D121" s="239"/>
      <c r="E121" s="239"/>
      <c r="F121" s="239"/>
      <c r="G121" s="239"/>
      <c r="H121" s="97"/>
      <c r="I121" s="97"/>
      <c r="J121" s="248"/>
    </row>
    <row r="122" spans="1:10" ht="14.25" thickBot="1" thickTop="1">
      <c r="A122" s="88"/>
      <c r="B122" s="250"/>
      <c r="C122" s="147" t="s">
        <v>63</v>
      </c>
      <c r="D122" s="148">
        <f>SUM(D115,D117:D120)</f>
        <v>0</v>
      </c>
      <c r="E122" s="149">
        <f>SUM(E115,E117:E120)</f>
        <v>0</v>
      </c>
      <c r="F122" s="150">
        <f>SUM(F115,F117:F120)</f>
        <v>0</v>
      </c>
      <c r="G122" s="151">
        <f>SUM(G115,G117:G120)</f>
        <v>0</v>
      </c>
      <c r="H122" s="97"/>
      <c r="I122" s="97"/>
      <c r="J122" s="152"/>
    </row>
    <row r="123" spans="1:10" ht="13.5" thickTop="1">
      <c r="A123" s="88"/>
      <c r="B123" s="250"/>
      <c r="C123" s="239"/>
      <c r="D123" s="251"/>
      <c r="E123" s="251"/>
      <c r="F123" s="251"/>
      <c r="G123" s="252"/>
      <c r="H123" s="97"/>
      <c r="I123" s="97"/>
      <c r="J123" s="152"/>
    </row>
    <row r="124" spans="1:10" ht="13.5" thickBot="1">
      <c r="A124" s="88"/>
      <c r="B124" s="234"/>
      <c r="C124" s="236"/>
      <c r="D124" s="253"/>
      <c r="E124" s="253"/>
      <c r="F124" s="253"/>
      <c r="G124" s="253"/>
      <c r="H124" s="97"/>
      <c r="I124" s="97"/>
      <c r="J124" s="254"/>
    </row>
    <row r="125" spans="1:10" ht="12.75">
      <c r="A125" s="88"/>
      <c r="B125" s="234"/>
      <c r="C125" s="622" t="s">
        <v>164</v>
      </c>
      <c r="D125" s="623" t="str">
        <f>IF('Page de garde'!$D$4="","Réel N-1 (ou anticipé N-1)","Réel "&amp;'Page de garde'!$D$4-1&amp;" (ou anticipé "&amp;'Page de garde'!$D$4-1&amp;")")</f>
        <v>Réel N-1 (ou anticipé N-1)</v>
      </c>
      <c r="E125" s="624"/>
      <c r="F125" s="623" t="str">
        <f>IF('Page de garde'!$D$4="","Prévu N","Prévu "&amp;'Page de garde'!$D$4)</f>
        <v>Prévu N</v>
      </c>
      <c r="G125" s="625"/>
      <c r="H125" s="97"/>
      <c r="I125" s="97"/>
      <c r="J125" s="98"/>
    </row>
    <row r="126" spans="1:10" ht="39.75" thickBot="1">
      <c r="A126" s="88"/>
      <c r="B126" s="159"/>
      <c r="C126" s="622"/>
      <c r="D126" s="101" t="s">
        <v>125</v>
      </c>
      <c r="E126" s="102" t="s">
        <v>124</v>
      </c>
      <c r="F126" s="101" t="s">
        <v>125</v>
      </c>
      <c r="G126" s="103" t="s">
        <v>124</v>
      </c>
      <c r="H126" s="97"/>
      <c r="I126" s="97"/>
      <c r="J126" s="98"/>
    </row>
    <row r="127" spans="1:10" ht="13.5" thickBot="1">
      <c r="A127" s="88"/>
      <c r="B127" s="238"/>
      <c r="C127" s="239"/>
      <c r="D127" s="107"/>
      <c r="E127" s="107"/>
      <c r="F127" s="107"/>
      <c r="G127" s="107"/>
      <c r="H127" s="97"/>
      <c r="I127" s="97"/>
      <c r="J127" s="108"/>
    </row>
    <row r="128" spans="1:10" ht="12.75">
      <c r="A128" s="88"/>
      <c r="B128" s="133">
        <v>70</v>
      </c>
      <c r="C128" s="255" t="s">
        <v>195</v>
      </c>
      <c r="D128" s="308"/>
      <c r="E128" s="322"/>
      <c r="F128" s="309"/>
      <c r="G128" s="322"/>
      <c r="H128" s="97"/>
      <c r="I128" s="97"/>
      <c r="J128" s="256"/>
    </row>
    <row r="129" spans="1:10" ht="12.75">
      <c r="A129" s="88"/>
      <c r="B129" s="257">
        <v>71</v>
      </c>
      <c r="C129" s="258" t="s">
        <v>126</v>
      </c>
      <c r="D129" s="310"/>
      <c r="E129" s="323"/>
      <c r="F129" s="311"/>
      <c r="G129" s="323"/>
      <c r="H129" s="97"/>
      <c r="I129" s="97"/>
      <c r="J129" s="256"/>
    </row>
    <row r="130" spans="1:10" ht="12.75">
      <c r="A130" s="88"/>
      <c r="B130" s="257">
        <v>72</v>
      </c>
      <c r="C130" s="258" t="s">
        <v>101</v>
      </c>
      <c r="D130" s="310"/>
      <c r="E130" s="323"/>
      <c r="F130" s="311"/>
      <c r="G130" s="323"/>
      <c r="H130" s="97"/>
      <c r="I130" s="97"/>
      <c r="J130" s="256"/>
    </row>
    <row r="131" spans="1:10" ht="12.75">
      <c r="A131" s="88"/>
      <c r="B131" s="259">
        <v>74</v>
      </c>
      <c r="C131" s="258" t="s">
        <v>102</v>
      </c>
      <c r="D131" s="310"/>
      <c r="E131" s="323"/>
      <c r="F131" s="311"/>
      <c r="G131" s="323"/>
      <c r="H131" s="97"/>
      <c r="I131" s="97"/>
      <c r="J131" s="256"/>
    </row>
    <row r="132" spans="1:10" ht="12.75">
      <c r="A132" s="88"/>
      <c r="B132" s="257">
        <v>75</v>
      </c>
      <c r="C132" s="258" t="s">
        <v>103</v>
      </c>
      <c r="D132" s="310"/>
      <c r="E132" s="323"/>
      <c r="F132" s="311"/>
      <c r="G132" s="323"/>
      <c r="H132" s="97"/>
      <c r="I132" s="97"/>
      <c r="J132" s="256"/>
    </row>
    <row r="133" spans="1:11" s="245" customFormat="1" ht="12.75">
      <c r="A133" s="88"/>
      <c r="B133" s="257">
        <v>603</v>
      </c>
      <c r="C133" s="258" t="s">
        <v>104</v>
      </c>
      <c r="D133" s="310"/>
      <c r="E133" s="323"/>
      <c r="F133" s="311"/>
      <c r="G133" s="323"/>
      <c r="H133" s="97"/>
      <c r="I133" s="97"/>
      <c r="J133" s="256"/>
      <c r="K133" s="244"/>
    </row>
    <row r="134" spans="1:10" ht="12.75">
      <c r="A134" s="88"/>
      <c r="B134" s="257">
        <v>609</v>
      </c>
      <c r="C134" s="258" t="s">
        <v>105</v>
      </c>
      <c r="D134" s="310"/>
      <c r="E134" s="323"/>
      <c r="F134" s="311"/>
      <c r="G134" s="323"/>
      <c r="H134" s="97"/>
      <c r="I134" s="97"/>
      <c r="J134" s="256"/>
    </row>
    <row r="135" spans="1:11" s="245" customFormat="1" ht="12.75">
      <c r="A135" s="88"/>
      <c r="B135" s="257">
        <v>619</v>
      </c>
      <c r="C135" s="258" t="s">
        <v>106</v>
      </c>
      <c r="D135" s="310"/>
      <c r="E135" s="323"/>
      <c r="F135" s="311"/>
      <c r="G135" s="323"/>
      <c r="H135" s="97"/>
      <c r="I135" s="97"/>
      <c r="J135" s="256"/>
      <c r="K135" s="244"/>
    </row>
    <row r="136" spans="1:11" s="245" customFormat="1" ht="12.75">
      <c r="A136" s="88"/>
      <c r="B136" s="257">
        <v>629</v>
      </c>
      <c r="C136" s="258" t="s">
        <v>326</v>
      </c>
      <c r="D136" s="310"/>
      <c r="E136" s="323"/>
      <c r="F136" s="311"/>
      <c r="G136" s="323"/>
      <c r="H136" s="97"/>
      <c r="I136" s="97"/>
      <c r="J136" s="256"/>
      <c r="K136" s="244"/>
    </row>
    <row r="137" spans="1:10" ht="12.75">
      <c r="A137" s="88"/>
      <c r="B137" s="257">
        <v>6419</v>
      </c>
      <c r="C137" s="258" t="s">
        <v>107</v>
      </c>
      <c r="D137" s="310"/>
      <c r="E137" s="323"/>
      <c r="F137" s="311"/>
      <c r="G137" s="323"/>
      <c r="H137" s="97"/>
      <c r="I137" s="97"/>
      <c r="J137" s="256"/>
    </row>
    <row r="138" spans="1:10" ht="12.75">
      <c r="A138" s="88"/>
      <c r="B138" s="257">
        <v>6429</v>
      </c>
      <c r="C138" s="258" t="s">
        <v>327</v>
      </c>
      <c r="D138" s="310"/>
      <c r="E138" s="323"/>
      <c r="F138" s="311"/>
      <c r="G138" s="323"/>
      <c r="H138" s="97"/>
      <c r="I138" s="97"/>
      <c r="J138" s="256"/>
    </row>
    <row r="139" spans="1:10" ht="12.75">
      <c r="A139" s="88"/>
      <c r="B139" s="257">
        <v>6439</v>
      </c>
      <c r="C139" s="258" t="s">
        <v>108</v>
      </c>
      <c r="D139" s="310"/>
      <c r="E139" s="323"/>
      <c r="F139" s="311"/>
      <c r="G139" s="323"/>
      <c r="H139" s="97"/>
      <c r="I139" s="97"/>
      <c r="J139" s="256"/>
    </row>
    <row r="140" spans="1:10" ht="26.25">
      <c r="A140" s="88"/>
      <c r="B140" s="257" t="s">
        <v>109</v>
      </c>
      <c r="C140" s="258" t="s">
        <v>110</v>
      </c>
      <c r="D140" s="310"/>
      <c r="E140" s="323"/>
      <c r="F140" s="311"/>
      <c r="G140" s="323"/>
      <c r="H140" s="97"/>
      <c r="I140" s="97"/>
      <c r="J140" s="256"/>
    </row>
    <row r="141" spans="1:10" ht="12.75">
      <c r="A141" s="88"/>
      <c r="B141" s="257">
        <v>6489</v>
      </c>
      <c r="C141" s="258" t="s">
        <v>111</v>
      </c>
      <c r="D141" s="310"/>
      <c r="E141" s="323"/>
      <c r="F141" s="311"/>
      <c r="G141" s="323"/>
      <c r="H141" s="97"/>
      <c r="I141" s="97"/>
      <c r="J141" s="256"/>
    </row>
    <row r="142" spans="1:10" ht="12.75">
      <c r="A142" s="88"/>
      <c r="B142" s="89"/>
      <c r="C142" s="258" t="s">
        <v>147</v>
      </c>
      <c r="D142" s="310"/>
      <c r="E142" s="323"/>
      <c r="F142" s="311"/>
      <c r="G142" s="323"/>
      <c r="H142" s="97"/>
      <c r="I142" s="97"/>
      <c r="J142" s="256"/>
    </row>
    <row r="143" spans="1:10" ht="13.5" thickBot="1">
      <c r="A143" s="88"/>
      <c r="B143" s="257">
        <v>6611</v>
      </c>
      <c r="C143" s="260" t="s">
        <v>144</v>
      </c>
      <c r="D143" s="312"/>
      <c r="E143" s="324"/>
      <c r="F143" s="313"/>
      <c r="G143" s="324"/>
      <c r="H143" s="97"/>
      <c r="I143" s="97"/>
      <c r="J143" s="256"/>
    </row>
    <row r="144" spans="1:10" ht="13.5" thickBot="1">
      <c r="A144" s="88"/>
      <c r="B144" s="257"/>
      <c r="C144" s="261"/>
      <c r="D144" s="262"/>
      <c r="E144" s="262"/>
      <c r="F144" s="261"/>
      <c r="G144" s="261"/>
      <c r="H144" s="97"/>
      <c r="I144" s="97"/>
      <c r="J144" s="256"/>
    </row>
    <row r="145" spans="1:10" ht="14.25" thickBot="1" thickTop="1">
      <c r="A145" s="88"/>
      <c r="B145" s="250"/>
      <c r="C145" s="147" t="s">
        <v>75</v>
      </c>
      <c r="D145" s="148">
        <f>SUM(D128:D143)</f>
        <v>0</v>
      </c>
      <c r="E145" s="149">
        <f>SUM(E128:E143)</f>
        <v>0</v>
      </c>
      <c r="F145" s="150">
        <f>SUM(F128:F143)</f>
        <v>0</v>
      </c>
      <c r="G145" s="151">
        <f>SUM(G128:G143)</f>
        <v>0</v>
      </c>
      <c r="H145" s="97"/>
      <c r="I145" s="97"/>
      <c r="J145" s="152"/>
    </row>
    <row r="146" spans="1:10" ht="13.5" thickTop="1">
      <c r="A146" s="88"/>
      <c r="B146" s="250"/>
      <c r="C146" s="239"/>
      <c r="D146" s="251"/>
      <c r="E146" s="251"/>
      <c r="F146" s="251"/>
      <c r="G146" s="251"/>
      <c r="H146" s="97"/>
      <c r="I146" s="97"/>
      <c r="J146" s="243"/>
    </row>
    <row r="147" spans="1:10" ht="13.5" thickBot="1">
      <c r="A147" s="88"/>
      <c r="B147" s="250"/>
      <c r="C147" s="239"/>
      <c r="D147" s="251"/>
      <c r="E147" s="251"/>
      <c r="F147" s="251"/>
      <c r="G147" s="251"/>
      <c r="H147" s="97"/>
      <c r="I147" s="97"/>
      <c r="J147" s="243"/>
    </row>
    <row r="148" spans="1:10" ht="26.25">
      <c r="A148" s="88"/>
      <c r="B148" s="159"/>
      <c r="C148" s="263" t="s">
        <v>265</v>
      </c>
      <c r="D148" s="623" t="str">
        <f>IF('Page de garde'!$D$4="","Réel N-1 (ou anticipé N-1)","Réel "&amp;'Page de garde'!$D$4-1&amp;" (ou anticipé "&amp;'Page de garde'!$D$4-1&amp;")")</f>
        <v>Réel N-1 (ou anticipé N-1)</v>
      </c>
      <c r="E148" s="624"/>
      <c r="F148" s="623" t="str">
        <f>IF('Page de garde'!$D$4="","Prévu N","Prévu "&amp;'Page de garde'!$D$4)</f>
        <v>Prévu N</v>
      </c>
      <c r="G148" s="625"/>
      <c r="H148" s="97"/>
      <c r="I148" s="97"/>
      <c r="J148" s="98"/>
    </row>
    <row r="149" spans="1:10" ht="39.75" thickBot="1">
      <c r="A149" s="88"/>
      <c r="B149" s="234"/>
      <c r="C149" s="236"/>
      <c r="D149" s="101" t="s">
        <v>125</v>
      </c>
      <c r="E149" s="102" t="s">
        <v>124</v>
      </c>
      <c r="F149" s="101" t="s">
        <v>125</v>
      </c>
      <c r="G149" s="103" t="s">
        <v>124</v>
      </c>
      <c r="H149" s="97"/>
      <c r="I149" s="97"/>
      <c r="J149" s="98"/>
    </row>
    <row r="150" spans="1:10" ht="13.5" thickBot="1">
      <c r="A150" s="88"/>
      <c r="B150" s="234"/>
      <c r="C150" s="249"/>
      <c r="D150" s="107"/>
      <c r="E150" s="107"/>
      <c r="F150" s="107"/>
      <c r="G150" s="107"/>
      <c r="H150" s="97"/>
      <c r="I150" s="97"/>
      <c r="J150" s="108"/>
    </row>
    <row r="151" spans="1:11" s="267" customFormat="1" ht="13.5" thickBot="1">
      <c r="A151" s="88"/>
      <c r="B151" s="259">
        <v>76</v>
      </c>
      <c r="C151" s="264" t="s">
        <v>112</v>
      </c>
      <c r="D151" s="314"/>
      <c r="E151" s="325"/>
      <c r="F151" s="315"/>
      <c r="G151" s="325"/>
      <c r="H151" s="97"/>
      <c r="I151" s="97"/>
      <c r="J151" s="265"/>
      <c r="K151" s="266"/>
    </row>
    <row r="152" spans="1:11" s="267" customFormat="1" ht="12.75">
      <c r="A152" s="88"/>
      <c r="B152" s="259"/>
      <c r="C152" s="261"/>
      <c r="D152" s="262"/>
      <c r="E152" s="262"/>
      <c r="F152" s="262"/>
      <c r="G152" s="262"/>
      <c r="H152" s="97"/>
      <c r="I152" s="97"/>
      <c r="J152" s="265"/>
      <c r="K152" s="266"/>
    </row>
    <row r="153" spans="1:11" s="267" customFormat="1" ht="13.5" thickBot="1">
      <c r="A153" s="88"/>
      <c r="B153" s="268" t="s">
        <v>113</v>
      </c>
      <c r="C153" s="269"/>
      <c r="D153" s="270"/>
      <c r="E153" s="270"/>
      <c r="F153" s="271"/>
      <c r="G153" s="271"/>
      <c r="H153" s="97"/>
      <c r="I153" s="97"/>
      <c r="J153" s="272"/>
      <c r="K153" s="266"/>
    </row>
    <row r="154" spans="1:11" s="267" customFormat="1" ht="12.75">
      <c r="A154" s="88"/>
      <c r="B154" s="273">
        <v>771</v>
      </c>
      <c r="C154" s="255" t="s">
        <v>114</v>
      </c>
      <c r="D154" s="308"/>
      <c r="E154" s="322"/>
      <c r="F154" s="309"/>
      <c r="G154" s="322"/>
      <c r="H154" s="97"/>
      <c r="I154" s="97"/>
      <c r="J154" s="274"/>
      <c r="K154" s="266"/>
    </row>
    <row r="155" spans="1:11" s="267" customFormat="1" ht="26.25">
      <c r="A155" s="88"/>
      <c r="B155" s="273">
        <v>773</v>
      </c>
      <c r="C155" s="246" t="s">
        <v>115</v>
      </c>
      <c r="D155" s="310"/>
      <c r="E155" s="323"/>
      <c r="F155" s="311"/>
      <c r="G155" s="323"/>
      <c r="H155" s="97"/>
      <c r="I155" s="97"/>
      <c r="J155" s="274"/>
      <c r="K155" s="266"/>
    </row>
    <row r="156" spans="1:11" s="267" customFormat="1" ht="12.75">
      <c r="A156" s="88"/>
      <c r="B156" s="273">
        <v>775</v>
      </c>
      <c r="C156" s="137" t="s">
        <v>196</v>
      </c>
      <c r="D156" s="310"/>
      <c r="E156" s="323"/>
      <c r="F156" s="311"/>
      <c r="G156" s="323"/>
      <c r="H156" s="97"/>
      <c r="I156" s="97"/>
      <c r="J156" s="275"/>
      <c r="K156" s="266"/>
    </row>
    <row r="157" spans="1:11" s="278" customFormat="1" ht="12.75">
      <c r="A157" s="276"/>
      <c r="B157" s="273">
        <v>777</v>
      </c>
      <c r="C157" s="137" t="s">
        <v>116</v>
      </c>
      <c r="D157" s="310"/>
      <c r="E157" s="323"/>
      <c r="F157" s="311"/>
      <c r="G157" s="323"/>
      <c r="H157" s="97"/>
      <c r="I157" s="97"/>
      <c r="J157" s="275"/>
      <c r="K157" s="277"/>
    </row>
    <row r="158" spans="1:11" s="267" customFormat="1" ht="12.75">
      <c r="A158" s="88"/>
      <c r="B158" s="273">
        <v>778</v>
      </c>
      <c r="C158" s="137" t="s">
        <v>138</v>
      </c>
      <c r="D158" s="310"/>
      <c r="E158" s="323"/>
      <c r="F158" s="311"/>
      <c r="G158" s="323"/>
      <c r="H158" s="97"/>
      <c r="I158" s="97"/>
      <c r="J158" s="274"/>
      <c r="K158" s="266"/>
    </row>
    <row r="159" spans="1:11" s="267" customFormat="1" ht="13.5" thickBot="1">
      <c r="A159" s="88"/>
      <c r="B159" s="273">
        <v>7781</v>
      </c>
      <c r="C159" s="139" t="s">
        <v>139</v>
      </c>
      <c r="D159" s="312"/>
      <c r="E159" s="324"/>
      <c r="F159" s="313"/>
      <c r="G159" s="324"/>
      <c r="H159" s="97"/>
      <c r="I159" s="97"/>
      <c r="J159" s="280"/>
      <c r="K159" s="266"/>
    </row>
    <row r="160" spans="1:11" s="267" customFormat="1" ht="12.75">
      <c r="A160" s="88"/>
      <c r="B160" s="281"/>
      <c r="C160" s="142"/>
      <c r="D160" s="282"/>
      <c r="E160" s="282"/>
      <c r="F160" s="282"/>
      <c r="G160" s="282"/>
      <c r="H160" s="97"/>
      <c r="I160" s="97"/>
      <c r="J160" s="274"/>
      <c r="K160" s="266"/>
    </row>
    <row r="161" spans="1:11" s="267" customFormat="1" ht="13.5" thickBot="1">
      <c r="A161" s="88"/>
      <c r="B161" s="283" t="s">
        <v>117</v>
      </c>
      <c r="C161" s="282"/>
      <c r="D161" s="282"/>
      <c r="E161" s="282"/>
      <c r="F161" s="282"/>
      <c r="G161" s="282"/>
      <c r="H161" s="97"/>
      <c r="I161" s="97"/>
      <c r="J161" s="272"/>
      <c r="K161" s="266"/>
    </row>
    <row r="162" spans="1:10" ht="12.75">
      <c r="A162" s="88"/>
      <c r="B162" s="273">
        <v>7811</v>
      </c>
      <c r="C162" s="242" t="s">
        <v>118</v>
      </c>
      <c r="D162" s="308"/>
      <c r="E162" s="327"/>
      <c r="F162" s="309"/>
      <c r="G162" s="309"/>
      <c r="H162" s="97"/>
      <c r="I162" s="97"/>
      <c r="J162" s="274"/>
    </row>
    <row r="163" spans="1:10" ht="12.75">
      <c r="A163" s="88"/>
      <c r="B163" s="273">
        <v>7815</v>
      </c>
      <c r="C163" s="246" t="s">
        <v>119</v>
      </c>
      <c r="D163" s="310"/>
      <c r="E163" s="323"/>
      <c r="F163" s="311"/>
      <c r="G163" s="323"/>
      <c r="H163" s="97"/>
      <c r="I163" s="97"/>
      <c r="J163" s="274"/>
    </row>
    <row r="164" spans="1:10" ht="12.75">
      <c r="A164" s="88"/>
      <c r="B164" s="273">
        <v>7816</v>
      </c>
      <c r="C164" s="246" t="s">
        <v>120</v>
      </c>
      <c r="D164" s="310"/>
      <c r="E164" s="323"/>
      <c r="F164" s="311"/>
      <c r="G164" s="323"/>
      <c r="H164" s="97"/>
      <c r="I164" s="97"/>
      <c r="J164" s="274"/>
    </row>
    <row r="165" spans="1:11" s="286" customFormat="1" ht="12.75">
      <c r="A165" s="284"/>
      <c r="B165" s="273">
        <v>7817</v>
      </c>
      <c r="C165" s="246" t="s">
        <v>121</v>
      </c>
      <c r="D165" s="310"/>
      <c r="E165" s="323"/>
      <c r="F165" s="311"/>
      <c r="G165" s="323"/>
      <c r="H165" s="97"/>
      <c r="I165" s="97"/>
      <c r="J165" s="274"/>
      <c r="K165" s="285"/>
    </row>
    <row r="166" spans="1:10" ht="12.75">
      <c r="A166" s="88"/>
      <c r="B166" s="273">
        <v>786</v>
      </c>
      <c r="C166" s="246" t="s">
        <v>122</v>
      </c>
      <c r="D166" s="310"/>
      <c r="E166" s="323"/>
      <c r="F166" s="311"/>
      <c r="G166" s="323"/>
      <c r="H166" s="97"/>
      <c r="I166" s="97"/>
      <c r="J166" s="274"/>
    </row>
    <row r="167" spans="1:10" ht="26.25">
      <c r="A167" s="88"/>
      <c r="B167" s="273">
        <v>787</v>
      </c>
      <c r="C167" s="246" t="s">
        <v>140</v>
      </c>
      <c r="D167" s="310"/>
      <c r="E167" s="323"/>
      <c r="F167" s="311"/>
      <c r="G167" s="323"/>
      <c r="H167" s="97"/>
      <c r="I167" s="97"/>
      <c r="J167" s="274"/>
    </row>
    <row r="168" spans="1:10" ht="12.75">
      <c r="A168" s="88"/>
      <c r="B168" s="273">
        <v>78725</v>
      </c>
      <c r="C168" s="246" t="s">
        <v>141</v>
      </c>
      <c r="D168" s="310"/>
      <c r="E168" s="323"/>
      <c r="F168" s="311"/>
      <c r="G168" s="323"/>
      <c r="H168" s="97"/>
      <c r="I168" s="97"/>
      <c r="J168" s="272"/>
    </row>
    <row r="169" spans="1:10" ht="26.25">
      <c r="A169" s="88"/>
      <c r="B169" s="221">
        <v>78741</v>
      </c>
      <c r="C169" s="246" t="s">
        <v>142</v>
      </c>
      <c r="D169" s="310"/>
      <c r="E169" s="323"/>
      <c r="F169" s="311"/>
      <c r="G169" s="323"/>
      <c r="H169" s="97"/>
      <c r="I169" s="97"/>
      <c r="J169" s="274"/>
    </row>
    <row r="170" spans="1:10" ht="12.75">
      <c r="A170" s="88"/>
      <c r="B170" s="221">
        <v>78742</v>
      </c>
      <c r="C170" s="246" t="s">
        <v>143</v>
      </c>
      <c r="D170" s="310"/>
      <c r="E170" s="323"/>
      <c r="F170" s="311"/>
      <c r="G170" s="323"/>
      <c r="H170" s="97"/>
      <c r="I170" s="97"/>
      <c r="J170" s="274"/>
    </row>
    <row r="171" spans="1:10" ht="12.75">
      <c r="A171" s="88"/>
      <c r="B171" s="273">
        <v>789</v>
      </c>
      <c r="C171" s="246" t="s">
        <v>357</v>
      </c>
      <c r="D171" s="310"/>
      <c r="E171" s="323"/>
      <c r="F171" s="311"/>
      <c r="G171" s="323"/>
      <c r="H171" s="97"/>
      <c r="I171" s="97"/>
      <c r="J171" s="287"/>
    </row>
    <row r="172" spans="1:10" ht="26.25">
      <c r="A172" s="88"/>
      <c r="B172" s="273">
        <v>78921</v>
      </c>
      <c r="C172" s="548" t="s">
        <v>358</v>
      </c>
      <c r="D172" s="549"/>
      <c r="E172" s="550"/>
      <c r="F172" s="551"/>
      <c r="G172" s="550"/>
      <c r="H172" s="97"/>
      <c r="I172" s="97"/>
      <c r="J172" s="287"/>
    </row>
    <row r="173" spans="1:10" ht="26.25">
      <c r="A173" s="88"/>
      <c r="B173" s="273">
        <v>78922</v>
      </c>
      <c r="C173" s="548" t="s">
        <v>359</v>
      </c>
      <c r="D173" s="549"/>
      <c r="E173" s="550"/>
      <c r="F173" s="551"/>
      <c r="G173" s="550"/>
      <c r="H173" s="97"/>
      <c r="I173" s="97"/>
      <c r="J173" s="287"/>
    </row>
    <row r="174" spans="1:10" ht="26.25">
      <c r="A174" s="88"/>
      <c r="B174" s="273">
        <v>7895</v>
      </c>
      <c r="C174" s="548" t="s">
        <v>360</v>
      </c>
      <c r="D174" s="549"/>
      <c r="E174" s="550"/>
      <c r="F174" s="551"/>
      <c r="G174" s="550"/>
      <c r="H174" s="97"/>
      <c r="I174" s="97"/>
      <c r="J174" s="287"/>
    </row>
    <row r="175" spans="1:10" ht="13.5" customHeight="1" thickBot="1">
      <c r="A175" s="88"/>
      <c r="B175" s="273">
        <v>79</v>
      </c>
      <c r="C175" s="139" t="s">
        <v>123</v>
      </c>
      <c r="D175" s="312"/>
      <c r="E175" s="324"/>
      <c r="F175" s="313"/>
      <c r="G175" s="324"/>
      <c r="H175" s="97"/>
      <c r="I175" s="97"/>
      <c r="J175" s="274"/>
    </row>
    <row r="176" spans="1:10" ht="13.5" thickBot="1">
      <c r="A176" s="88"/>
      <c r="B176" s="279"/>
      <c r="C176" s="52"/>
      <c r="D176" s="52"/>
      <c r="E176" s="52"/>
      <c r="F176" s="52"/>
      <c r="G176" s="52"/>
      <c r="H176" s="97"/>
      <c r="I176" s="97"/>
      <c r="J176" s="274"/>
    </row>
    <row r="177" spans="1:10" ht="14.25" thickBot="1" thickTop="1">
      <c r="A177" s="88"/>
      <c r="B177" s="288"/>
      <c r="C177" s="147" t="s">
        <v>96</v>
      </c>
      <c r="D177" s="148">
        <f>SUM(D151,D154:D159,D162:D175)</f>
        <v>0</v>
      </c>
      <c r="E177" s="149">
        <f>SUM(E151,E154:E159,E162:E175)</f>
        <v>0</v>
      </c>
      <c r="F177" s="150">
        <f>SUM(F151,F154:F159,F162:F175)</f>
        <v>0</v>
      </c>
      <c r="G177" s="151">
        <f>SUM(G151,G154:G159,G162:G175)</f>
        <v>0</v>
      </c>
      <c r="H177" s="97"/>
      <c r="I177" s="97"/>
      <c r="J177" s="152"/>
    </row>
    <row r="178" spans="1:10" ht="14.25" thickBot="1" thickTop="1">
      <c r="A178" s="88"/>
      <c r="B178" s="279"/>
      <c r="C178" s="289"/>
      <c r="D178" s="52"/>
      <c r="E178" s="52"/>
      <c r="F178" s="52"/>
      <c r="G178" s="52"/>
      <c r="H178" s="97"/>
      <c r="I178" s="97"/>
      <c r="J178" s="274"/>
    </row>
    <row r="179" spans="1:10" ht="14.25" thickBot="1" thickTop="1">
      <c r="A179" s="88"/>
      <c r="B179" s="279"/>
      <c r="C179" s="147" t="s">
        <v>46</v>
      </c>
      <c r="D179" s="148">
        <f>D122+D145+D177</f>
        <v>0</v>
      </c>
      <c r="E179" s="149">
        <f>E122+E145+E177</f>
        <v>0</v>
      </c>
      <c r="F179" s="150">
        <f>F122+F145+F177</f>
        <v>0</v>
      </c>
      <c r="G179" s="151">
        <f>G122+G145+G177</f>
        <v>0</v>
      </c>
      <c r="H179" s="97"/>
      <c r="I179" s="97"/>
      <c r="J179" s="231"/>
    </row>
    <row r="180" spans="1:10" ht="14.25" thickBot="1" thickTop="1">
      <c r="A180" s="88"/>
      <c r="B180" s="45"/>
      <c r="C180" s="52"/>
      <c r="D180" s="52"/>
      <c r="E180" s="52"/>
      <c r="F180" s="52"/>
      <c r="G180" s="52"/>
      <c r="H180" s="97"/>
      <c r="I180" s="97"/>
      <c r="J180" s="274"/>
    </row>
    <row r="181" spans="1:10" ht="14.25" thickBot="1" thickTop="1">
      <c r="A181" s="88"/>
      <c r="B181" s="89"/>
      <c r="C181" s="147" t="s">
        <v>47</v>
      </c>
      <c r="D181" s="148">
        <f>IF(D179&gt;D106,,-D179+D106)</f>
        <v>0</v>
      </c>
      <c r="E181" s="149">
        <f>IF(E179&gt;E106,,-E179+E106)</f>
        <v>0</v>
      </c>
      <c r="F181" s="150">
        <f>IF(F179&gt;F106,,-F179+F106)</f>
        <v>0</v>
      </c>
      <c r="G181" s="151">
        <f>IF(G179&gt;G106,,-G179+G106)</f>
        <v>0</v>
      </c>
      <c r="H181" s="97"/>
      <c r="I181" s="97"/>
      <c r="J181" s="152"/>
    </row>
    <row r="182" spans="1:10" ht="14.25" thickBot="1" thickTop="1">
      <c r="A182" s="88"/>
      <c r="B182" s="89"/>
      <c r="C182" s="92"/>
      <c r="D182" s="97"/>
      <c r="E182" s="97"/>
      <c r="F182" s="97"/>
      <c r="G182" s="97"/>
      <c r="H182" s="97"/>
      <c r="I182" s="97"/>
      <c r="J182" s="235"/>
    </row>
    <row r="183" spans="1:10" ht="14.25" thickBot="1" thickTop="1">
      <c r="A183" s="88"/>
      <c r="B183" s="89"/>
      <c r="C183" s="147" t="s">
        <v>97</v>
      </c>
      <c r="D183" s="148">
        <f>D179+D181</f>
        <v>0</v>
      </c>
      <c r="E183" s="149">
        <f>E179+E181</f>
        <v>0</v>
      </c>
      <c r="F183" s="150">
        <f>F179+F181</f>
        <v>0</v>
      </c>
      <c r="G183" s="151">
        <f>G179+G181</f>
        <v>0</v>
      </c>
      <c r="H183" s="97"/>
      <c r="I183" s="97"/>
      <c r="J183" s="231"/>
    </row>
    <row r="184" spans="1:10" ht="14.25" thickBot="1" thickTop="1">
      <c r="A184" s="88"/>
      <c r="B184" s="89"/>
      <c r="C184" s="97"/>
      <c r="D184" s="97"/>
      <c r="E184" s="97"/>
      <c r="F184" s="97"/>
      <c r="G184" s="97"/>
      <c r="H184" s="97"/>
      <c r="I184" s="97"/>
      <c r="J184" s="235"/>
    </row>
    <row r="185" spans="1:10" ht="13.5" thickTop="1">
      <c r="A185" s="88"/>
      <c r="B185" s="89"/>
      <c r="C185" s="465" t="s">
        <v>213</v>
      </c>
      <c r="D185" s="318"/>
      <c r="E185" s="328"/>
      <c r="F185" s="319"/>
      <c r="G185" s="329"/>
      <c r="H185" s="97"/>
      <c r="I185" s="97"/>
      <c r="J185" s="235"/>
    </row>
    <row r="186" spans="1:10" ht="13.5" thickBot="1">
      <c r="A186" s="88"/>
      <c r="B186" s="89"/>
      <c r="C186" s="466" t="s">
        <v>214</v>
      </c>
      <c r="D186" s="320"/>
      <c r="E186" s="330"/>
      <c r="F186" s="321"/>
      <c r="G186" s="331"/>
      <c r="H186" s="97"/>
      <c r="I186" s="97"/>
      <c r="J186" s="235"/>
    </row>
    <row r="187" spans="1:10" ht="14.25" thickBot="1" thickTop="1">
      <c r="A187" s="290"/>
      <c r="B187" s="291"/>
      <c r="C187" s="292"/>
      <c r="D187" s="293"/>
      <c r="E187" s="293"/>
      <c r="F187" s="293"/>
      <c r="G187" s="293"/>
      <c r="H187" s="293"/>
      <c r="I187" s="293"/>
      <c r="J187" s="294"/>
    </row>
  </sheetData>
  <sheetProtection password="EAD6" sheet="1"/>
  <mergeCells count="18">
    <mergeCell ref="D148:E148"/>
    <mergeCell ref="D112:E112"/>
    <mergeCell ref="F112:G112"/>
    <mergeCell ref="B3:C3"/>
    <mergeCell ref="B2:C2"/>
    <mergeCell ref="D2:F2"/>
    <mergeCell ref="D3:F3"/>
    <mergeCell ref="F12:G12"/>
    <mergeCell ref="F148:G148"/>
    <mergeCell ref="D37:E37"/>
    <mergeCell ref="B10:I10"/>
    <mergeCell ref="C125:C126"/>
    <mergeCell ref="D12:E12"/>
    <mergeCell ref="F55:G55"/>
    <mergeCell ref="D125:E125"/>
    <mergeCell ref="F125:G125"/>
    <mergeCell ref="F37:G37"/>
    <mergeCell ref="D55:E55"/>
  </mergeCells>
  <dataValidations count="3">
    <dataValidation type="decimal" operator="greaterThanOrEqual" allowBlank="1" showInputMessage="1" showErrorMessage="1" error="Veuillez saisir un montant." sqref="H20:I22 H25:I33 H151:I152 H15:I17 H71:I76 H79:I79 H82:I86 H89:I102 H108:I108 H40:I50 H58:I68 H115:I121 H154:I159 H162:I175 H181:I181 H128:I143 H185:I186">
      <formula1>0</formula1>
    </dataValidation>
    <dataValidation type="decimal" operator="greaterThanOrEqual" allowBlank="1" showInputMessage="1" showErrorMessage="1" error="Veuillez saisir un nombre." sqref="K7 D8:I8">
      <formula1>0</formula1>
    </dataValidation>
    <dataValidation type="decimal" operator="lessThanOrEqual" allowBlank="1" showInputMessage="1" showErrorMessage="1" error="Veuillez saisir un montant." sqref="D15:G35 D40:G52 D58:G110 D115:G122 D128:G145 D151:G186">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76" r:id="rId1"/>
  <rowBreaks count="3" manualBreakCount="3">
    <brk id="53" max="9" man="1"/>
    <brk id="111" max="9" man="1"/>
    <brk id="146" max="9" man="1"/>
  </rowBreaks>
</worksheet>
</file>

<file path=xl/worksheets/sheet9.xml><?xml version="1.0" encoding="utf-8"?>
<worksheet xmlns="http://schemas.openxmlformats.org/spreadsheetml/2006/main" xmlns:r="http://schemas.openxmlformats.org/officeDocument/2006/relationships">
  <sheetPr codeName="Feuil7"/>
  <dimension ref="A1:O234"/>
  <sheetViews>
    <sheetView showGridLines="0" zoomScale="85" zoomScaleNormal="85" zoomScalePageLayoutView="0" workbookViewId="0" topLeftCell="A1">
      <selection activeCell="D2" sqref="D2:F2"/>
    </sheetView>
  </sheetViews>
  <sheetFormatPr defaultColWidth="11.421875" defaultRowHeight="15"/>
  <cols>
    <col min="1" max="1" width="4.28125" style="453" customWidth="1"/>
    <col min="2" max="2" width="12.7109375" style="460" customWidth="1"/>
    <col min="3" max="3" width="85.140625" style="461" bestFit="1" customWidth="1"/>
    <col min="4" max="5" width="15.7109375" style="453" customWidth="1"/>
    <col min="6" max="9" width="15.7109375" style="456" customWidth="1"/>
    <col min="10" max="11" width="15.7109375" style="453" customWidth="1"/>
    <col min="12" max="12" width="2.7109375" style="453" customWidth="1"/>
    <col min="13" max="16384" width="11.421875" style="453" customWidth="1"/>
  </cols>
  <sheetData>
    <row r="1" spans="1:12" s="300" customFormat="1" ht="12.75">
      <c r="A1" s="83"/>
      <c r="B1" s="84"/>
      <c r="C1" s="84"/>
      <c r="D1" s="84"/>
      <c r="E1" s="84"/>
      <c r="F1" s="84"/>
      <c r="G1" s="84"/>
      <c r="H1" s="298"/>
      <c r="I1" s="298"/>
      <c r="J1" s="298"/>
      <c r="K1" s="298"/>
      <c r="L1" s="299"/>
    </row>
    <row r="2" spans="1:12" s="87" customFormat="1" ht="25.5" customHeight="1">
      <c r="A2" s="88"/>
      <c r="B2" s="612" t="s">
        <v>247</v>
      </c>
      <c r="C2" s="612"/>
      <c r="D2" s="611"/>
      <c r="E2" s="611"/>
      <c r="F2" s="611"/>
      <c r="G2" s="97"/>
      <c r="H2" s="97"/>
      <c r="I2" s="97"/>
      <c r="J2" s="97"/>
      <c r="K2" s="97"/>
      <c r="L2" s="235"/>
    </row>
    <row r="3" spans="1:12" s="87" customFormat="1" ht="25.5" customHeight="1">
      <c r="A3" s="88"/>
      <c r="B3" s="626" t="s">
        <v>245</v>
      </c>
      <c r="C3" s="627"/>
      <c r="D3" s="613"/>
      <c r="E3" s="613"/>
      <c r="F3" s="613"/>
      <c r="G3" s="97"/>
      <c r="H3" s="97"/>
      <c r="I3" s="97"/>
      <c r="J3" s="97"/>
      <c r="K3" s="97"/>
      <c r="L3" s="235"/>
    </row>
    <row r="4" spans="1:12" s="87" customFormat="1" ht="25.5" customHeight="1">
      <c r="A4" s="88"/>
      <c r="B4" s="612" t="s">
        <v>246</v>
      </c>
      <c r="C4" s="612"/>
      <c r="D4" s="613"/>
      <c r="E4" s="613"/>
      <c r="F4" s="613"/>
      <c r="G4" s="97"/>
      <c r="H4" s="97"/>
      <c r="I4" s="97"/>
      <c r="J4" s="97"/>
      <c r="K4" s="97"/>
      <c r="L4" s="235"/>
    </row>
    <row r="5" spans="1:12" s="87" customFormat="1" ht="12.75">
      <c r="A5" s="88"/>
      <c r="B5" s="97"/>
      <c r="C5" s="97"/>
      <c r="D5" s="97"/>
      <c r="E5" s="97"/>
      <c r="F5" s="97"/>
      <c r="G5" s="97"/>
      <c r="H5" s="97"/>
      <c r="I5" s="97"/>
      <c r="J5" s="97"/>
      <c r="K5" s="97"/>
      <c r="L5" s="235"/>
    </row>
    <row r="6" spans="1:12" s="87" customFormat="1" ht="16.5" customHeight="1">
      <c r="A6" s="88"/>
      <c r="B6" s="97"/>
      <c r="C6" s="97"/>
      <c r="D6" s="301" t="s">
        <v>256</v>
      </c>
      <c r="E6" s="97"/>
      <c r="F6" s="97"/>
      <c r="G6" s="97"/>
      <c r="H6" s="97"/>
      <c r="I6" s="97"/>
      <c r="J6" s="97"/>
      <c r="K6" s="97"/>
      <c r="L6" s="235"/>
    </row>
    <row r="7" spans="1:12" s="87" customFormat="1" ht="12.75">
      <c r="A7" s="88"/>
      <c r="B7" s="97"/>
      <c r="C7" s="97"/>
      <c r="D7" s="302" t="s">
        <v>151</v>
      </c>
      <c r="E7" s="302" t="s">
        <v>154</v>
      </c>
      <c r="F7" s="302" t="s">
        <v>155</v>
      </c>
      <c r="G7" s="302" t="s">
        <v>152</v>
      </c>
      <c r="H7" s="302" t="s">
        <v>153</v>
      </c>
      <c r="I7" s="97"/>
      <c r="J7" s="97"/>
      <c r="K7" s="97"/>
      <c r="L7" s="235"/>
    </row>
    <row r="8" spans="1:12" s="87" customFormat="1" ht="12.75">
      <c r="A8" s="88"/>
      <c r="B8" s="97"/>
      <c r="C8" s="97"/>
      <c r="D8" s="307"/>
      <c r="E8" s="307"/>
      <c r="F8" s="307"/>
      <c r="G8" s="307"/>
      <c r="H8" s="307"/>
      <c r="I8" s="97"/>
      <c r="J8" s="97"/>
      <c r="K8" s="97"/>
      <c r="L8" s="235"/>
    </row>
    <row r="9" spans="1:12" s="87" customFormat="1" ht="12.75" hidden="1">
      <c r="A9" s="88"/>
      <c r="B9" s="97"/>
      <c r="C9" s="97"/>
      <c r="D9" s="97"/>
      <c r="E9" s="97"/>
      <c r="F9" s="97"/>
      <c r="G9" s="97"/>
      <c r="H9" s="97"/>
      <c r="I9" s="97"/>
      <c r="J9" s="97"/>
      <c r="K9" s="97"/>
      <c r="L9" s="235"/>
    </row>
    <row r="10" spans="1:12" s="87" customFormat="1" ht="12.75" hidden="1">
      <c r="A10" s="88"/>
      <c r="B10" s="97"/>
      <c r="C10" s="97"/>
      <c r="D10" s="97"/>
      <c r="E10" s="97"/>
      <c r="F10" s="97"/>
      <c r="G10" s="97"/>
      <c r="H10" s="97"/>
      <c r="I10" s="97"/>
      <c r="J10" s="97"/>
      <c r="K10" s="97"/>
      <c r="L10" s="235"/>
    </row>
    <row r="11" spans="1:12" s="87" customFormat="1" ht="12.75" hidden="1">
      <c r="A11" s="88"/>
      <c r="B11" s="97"/>
      <c r="C11" s="97"/>
      <c r="D11" s="97"/>
      <c r="E11" s="97"/>
      <c r="F11" s="97"/>
      <c r="G11" s="97"/>
      <c r="H11" s="97"/>
      <c r="I11" s="97"/>
      <c r="J11" s="97"/>
      <c r="K11" s="97"/>
      <c r="L11" s="235"/>
    </row>
    <row r="12" spans="1:12" s="87" customFormat="1" ht="12.75" hidden="1">
      <c r="A12" s="88"/>
      <c r="B12" s="97"/>
      <c r="C12" s="97"/>
      <c r="D12" s="97"/>
      <c r="E12" s="97"/>
      <c r="F12" s="97"/>
      <c r="G12" s="97"/>
      <c r="H12" s="97"/>
      <c r="I12" s="97"/>
      <c r="J12" s="97"/>
      <c r="K12" s="97"/>
      <c r="L12" s="235"/>
    </row>
    <row r="13" spans="1:12" s="87" customFormat="1" ht="12.75" hidden="1">
      <c r="A13" s="88"/>
      <c r="B13" s="97"/>
      <c r="C13" s="97"/>
      <c r="D13" s="97"/>
      <c r="E13" s="97"/>
      <c r="F13" s="97"/>
      <c r="G13" s="97"/>
      <c r="H13" s="97"/>
      <c r="I13" s="97"/>
      <c r="J13" s="97"/>
      <c r="K13" s="97"/>
      <c r="L13" s="235"/>
    </row>
    <row r="14" spans="1:12" s="87" customFormat="1" ht="12.75">
      <c r="A14" s="88"/>
      <c r="B14" s="97"/>
      <c r="C14" s="97"/>
      <c r="D14" s="301"/>
      <c r="E14" s="97"/>
      <c r="F14" s="97"/>
      <c r="G14" s="97"/>
      <c r="H14" s="97"/>
      <c r="I14" s="97"/>
      <c r="J14" s="97"/>
      <c r="K14" s="97"/>
      <c r="L14" s="235"/>
    </row>
    <row r="15" spans="1:12" s="87" customFormat="1" ht="12.75">
      <c r="A15" s="88"/>
      <c r="B15" s="97"/>
      <c r="C15" s="97"/>
      <c r="D15" s="301"/>
      <c r="E15" s="301"/>
      <c r="F15" s="301"/>
      <c r="G15" s="301"/>
      <c r="H15" s="301"/>
      <c r="I15" s="97"/>
      <c r="J15" s="97"/>
      <c r="K15" s="97"/>
      <c r="L15" s="235"/>
    </row>
    <row r="16" spans="1:12" s="452" customFormat="1" ht="38.25" customHeight="1">
      <c r="A16" s="440"/>
      <c r="B16" s="567" t="s">
        <v>268</v>
      </c>
      <c r="C16" s="567"/>
      <c r="D16" s="567"/>
      <c r="E16" s="567"/>
      <c r="F16" s="567"/>
      <c r="G16" s="567"/>
      <c r="H16" s="567"/>
      <c r="I16" s="567"/>
      <c r="J16" s="567"/>
      <c r="K16" s="567"/>
      <c r="L16" s="8"/>
    </row>
    <row r="17" spans="1:12" s="452" customFormat="1" ht="12.75">
      <c r="A17" s="440"/>
      <c r="B17" s="599"/>
      <c r="C17" s="599"/>
      <c r="D17" s="599"/>
      <c r="E17" s="599"/>
      <c r="F17" s="599"/>
      <c r="G17" s="599"/>
      <c r="H17" s="599"/>
      <c r="I17" s="599"/>
      <c r="J17" s="599"/>
      <c r="K17" s="599"/>
      <c r="L17" s="8"/>
    </row>
    <row r="18" spans="1:12" ht="13.5" thickBot="1">
      <c r="A18" s="440"/>
      <c r="B18" s="398"/>
      <c r="C18" s="15" t="s">
        <v>48</v>
      </c>
      <c r="D18" s="399"/>
      <c r="E18" s="399"/>
      <c r="F18" s="599"/>
      <c r="G18" s="599"/>
      <c r="H18" s="599"/>
      <c r="I18" s="599"/>
      <c r="J18" s="599"/>
      <c r="K18" s="599"/>
      <c r="L18" s="8"/>
    </row>
    <row r="19" spans="1:12" ht="15" customHeight="1">
      <c r="A19" s="440"/>
      <c r="B19" s="600" t="s">
        <v>178</v>
      </c>
      <c r="C19" s="609" t="s">
        <v>7</v>
      </c>
      <c r="D19" s="592" t="s">
        <v>4</v>
      </c>
      <c r="E19" s="593"/>
      <c r="F19" s="592" t="s">
        <v>5</v>
      </c>
      <c r="G19" s="594"/>
      <c r="H19" s="592" t="s">
        <v>6</v>
      </c>
      <c r="I19" s="594"/>
      <c r="J19" s="592" t="s">
        <v>0</v>
      </c>
      <c r="K19" s="594"/>
      <c r="L19" s="8"/>
    </row>
    <row r="20" spans="1:12" s="455" customFormat="1" ht="27" thickBot="1">
      <c r="A20" s="454"/>
      <c r="B20" s="600"/>
      <c r="C20" s="610"/>
      <c r="D20" s="400" t="str">
        <f>IF('Page de garde'!$D$4="","Réel N-1 (ou anticipé N-1)","Réel "&amp;'Page de garde'!$D$4-1&amp;" (ou anticipé "&amp;'Page de garde'!$D$4-1&amp;")")</f>
        <v>Réel N-1 (ou anticipé N-1)</v>
      </c>
      <c r="E20" s="401" t="str">
        <f>IF('Page de garde'!$D$4="","Prévu N","Prévu "&amp;'Page de garde'!$D$4)</f>
        <v>Prévu N</v>
      </c>
      <c r="F20" s="400" t="str">
        <f>IF('Page de garde'!$D$4="","Réel N-1 (ou anticipé N-1)","Réel "&amp;'Page de garde'!$D$4-1&amp;" (ou anticipé "&amp;'Page de garde'!$D$4-1&amp;")")</f>
        <v>Réel N-1 (ou anticipé N-1)</v>
      </c>
      <c r="G20" s="402" t="str">
        <f>IF('Page de garde'!$D$4="","Prévu N","Prévu "&amp;'Page de garde'!$D$4)</f>
        <v>Prévu N</v>
      </c>
      <c r="H20" s="400" t="str">
        <f>IF('Page de garde'!$D$4="","Réel N-1 (ou anticipé N-1)","Réel "&amp;'Page de garde'!$D$4-1&amp;" (ou anticipé "&amp;'Page de garde'!$D$4-1&amp;")")</f>
        <v>Réel N-1 (ou anticipé N-1)</v>
      </c>
      <c r="I20" s="402" t="str">
        <f>IF('Page de garde'!$D$4="","Prévu N","Prévu "&amp;'Page de garde'!$D$4)</f>
        <v>Prévu N</v>
      </c>
      <c r="J20" s="400" t="str">
        <f>IF('Page de garde'!$D$4="","Réel N-1 (ou anticipé N-1)","Réel "&amp;'Page de garde'!$D$4-1&amp;" (ou anticipé "&amp;'Page de garde'!$D$4-1&amp;")")</f>
        <v>Réel N-1 (ou anticipé N-1)</v>
      </c>
      <c r="K20" s="402" t="str">
        <f>IF('Page de garde'!$D$4="","Prévu N","Prévu "&amp;'Page de garde'!$D$4)</f>
        <v>Prévu N</v>
      </c>
      <c r="L20" s="403"/>
    </row>
    <row r="21" spans="1:12" ht="12.75" customHeight="1">
      <c r="A21" s="440"/>
      <c r="B21" s="16">
        <v>60</v>
      </c>
      <c r="C21" s="17" t="s">
        <v>8</v>
      </c>
      <c r="D21" s="332"/>
      <c r="E21" s="344"/>
      <c r="F21" s="332"/>
      <c r="G21" s="333"/>
      <c r="H21" s="332"/>
      <c r="I21" s="333"/>
      <c r="J21" s="18">
        <f aca="true" t="shared" si="0" ref="J21:K23">D21+F21+H21</f>
        <v>0</v>
      </c>
      <c r="K21" s="19">
        <f t="shared" si="0"/>
        <v>0</v>
      </c>
      <c r="L21" s="8"/>
    </row>
    <row r="22" spans="1:12" ht="12.75">
      <c r="A22" s="440"/>
      <c r="B22" s="404">
        <v>602</v>
      </c>
      <c r="C22" s="472" t="s">
        <v>238</v>
      </c>
      <c r="D22" s="334"/>
      <c r="E22" s="345"/>
      <c r="F22" s="334"/>
      <c r="G22" s="335"/>
      <c r="H22" s="334"/>
      <c r="I22" s="335"/>
      <c r="J22" s="20">
        <f t="shared" si="0"/>
        <v>0</v>
      </c>
      <c r="K22" s="21">
        <f t="shared" si="0"/>
        <v>0</v>
      </c>
      <c r="L22" s="8"/>
    </row>
    <row r="23" spans="1:12" ht="12.75">
      <c r="A23" s="440"/>
      <c r="B23" s="404">
        <v>6021</v>
      </c>
      <c r="C23" s="472" t="s">
        <v>9</v>
      </c>
      <c r="D23" s="353"/>
      <c r="E23" s="361"/>
      <c r="F23" s="353"/>
      <c r="G23" s="354"/>
      <c r="H23" s="334"/>
      <c r="I23" s="335"/>
      <c r="J23" s="20">
        <f t="shared" si="0"/>
        <v>0</v>
      </c>
      <c r="K23" s="21">
        <f t="shared" si="0"/>
        <v>0</v>
      </c>
      <c r="L23" s="8"/>
    </row>
    <row r="24" spans="1:12" ht="12.75">
      <c r="A24" s="440"/>
      <c r="B24" s="620">
        <v>60222</v>
      </c>
      <c r="C24" s="617" t="s">
        <v>184</v>
      </c>
      <c r="D24" s="405">
        <v>0.7</v>
      </c>
      <c r="E24" s="406">
        <v>0.7</v>
      </c>
      <c r="F24" s="405">
        <v>0.3</v>
      </c>
      <c r="G24" s="407">
        <v>0.3</v>
      </c>
      <c r="H24" s="408"/>
      <c r="I24" s="409"/>
      <c r="J24" s="408"/>
      <c r="K24" s="409"/>
      <c r="L24" s="8"/>
    </row>
    <row r="25" spans="1:12" ht="12.75">
      <c r="A25" s="440"/>
      <c r="B25" s="620"/>
      <c r="C25" s="618"/>
      <c r="D25" s="538">
        <f>+IF($J26=0,"",D26/$J26)</f>
      </c>
      <c r="E25" s="539">
        <f>+IF($K26=0,"",E26/$K26)</f>
      </c>
      <c r="F25" s="538">
        <f>+IF($J26=0,"",F26/$J26)</f>
      </c>
      <c r="G25" s="539">
        <f>+IF($K26=0,"",G26/$K26)</f>
      </c>
      <c r="H25" s="408"/>
      <c r="I25" s="409"/>
      <c r="J25" s="408"/>
      <c r="K25" s="409"/>
      <c r="L25" s="8"/>
    </row>
    <row r="26" spans="1:12" ht="12.75">
      <c r="A26" s="440"/>
      <c r="B26" s="620"/>
      <c r="C26" s="619"/>
      <c r="D26" s="334"/>
      <c r="E26" s="345"/>
      <c r="F26" s="334"/>
      <c r="G26" s="335"/>
      <c r="H26" s="353"/>
      <c r="I26" s="354"/>
      <c r="J26" s="20">
        <f>D26+F26+H26</f>
        <v>0</v>
      </c>
      <c r="K26" s="21">
        <f>E26+G26+I26</f>
        <v>0</v>
      </c>
      <c r="L26" s="8"/>
    </row>
    <row r="27" spans="1:12" ht="12.75">
      <c r="A27" s="440"/>
      <c r="B27" s="604">
        <v>60226</v>
      </c>
      <c r="C27" s="598" t="s">
        <v>182</v>
      </c>
      <c r="D27" s="405">
        <v>0.7</v>
      </c>
      <c r="E27" s="406">
        <v>0.7</v>
      </c>
      <c r="F27" s="405">
        <v>0.3</v>
      </c>
      <c r="G27" s="407">
        <v>0.3</v>
      </c>
      <c r="H27" s="408"/>
      <c r="I27" s="409"/>
      <c r="J27" s="408"/>
      <c r="K27" s="409"/>
      <c r="L27" s="8"/>
    </row>
    <row r="28" spans="1:12" ht="12.75">
      <c r="A28" s="440"/>
      <c r="B28" s="604"/>
      <c r="C28" s="598"/>
      <c r="D28" s="538">
        <f>+IF($J29=0,"",D29/$J29)</f>
      </c>
      <c r="E28" s="539">
        <f>+IF($K29=0,"",E29/$K29)</f>
      </c>
      <c r="F28" s="538">
        <f>+IF($J29=0,"",F29/$J29)</f>
      </c>
      <c r="G28" s="539">
        <f>+IF($K29=0,"",G29/$K29)</f>
      </c>
      <c r="H28" s="408"/>
      <c r="I28" s="409"/>
      <c r="J28" s="408"/>
      <c r="K28" s="409"/>
      <c r="L28" s="8"/>
    </row>
    <row r="29" spans="1:12" ht="12.75">
      <c r="A29" s="440"/>
      <c r="B29" s="604"/>
      <c r="C29" s="598"/>
      <c r="D29" s="334"/>
      <c r="E29" s="345"/>
      <c r="F29" s="334"/>
      <c r="G29" s="335"/>
      <c r="H29" s="353"/>
      <c r="I29" s="354"/>
      <c r="J29" s="20">
        <f>D29+F29+H29</f>
        <v>0</v>
      </c>
      <c r="K29" s="21">
        <f aca="true" t="shared" si="1" ref="J29:K32">E29+G29+I29</f>
        <v>0</v>
      </c>
      <c r="L29" s="8"/>
    </row>
    <row r="30" spans="1:12" ht="12.75">
      <c r="A30" s="440"/>
      <c r="B30" s="404">
        <v>602261</v>
      </c>
      <c r="C30" s="472" t="s">
        <v>10</v>
      </c>
      <c r="D30" s="353"/>
      <c r="E30" s="361"/>
      <c r="F30" s="334"/>
      <c r="G30" s="335"/>
      <c r="H30" s="353"/>
      <c r="I30" s="354"/>
      <c r="J30" s="20">
        <f t="shared" si="1"/>
        <v>0</v>
      </c>
      <c r="K30" s="21">
        <f t="shared" si="1"/>
        <v>0</v>
      </c>
      <c r="L30" s="8"/>
    </row>
    <row r="31" spans="1:12" ht="12.75">
      <c r="A31" s="440"/>
      <c r="B31" s="404">
        <v>603</v>
      </c>
      <c r="C31" s="472" t="s">
        <v>310</v>
      </c>
      <c r="D31" s="334"/>
      <c r="E31" s="345"/>
      <c r="F31" s="334"/>
      <c r="G31" s="335"/>
      <c r="H31" s="334"/>
      <c r="I31" s="335"/>
      <c r="J31" s="20">
        <f t="shared" si="1"/>
        <v>0</v>
      </c>
      <c r="K31" s="21">
        <f t="shared" si="1"/>
        <v>0</v>
      </c>
      <c r="L31" s="8"/>
    </row>
    <row r="32" spans="1:12" s="456" customFormat="1" ht="12.75">
      <c r="A32" s="440"/>
      <c r="B32" s="404">
        <v>60321</v>
      </c>
      <c r="C32" s="472" t="s">
        <v>11</v>
      </c>
      <c r="D32" s="353"/>
      <c r="E32" s="361"/>
      <c r="F32" s="353"/>
      <c r="G32" s="354"/>
      <c r="H32" s="334"/>
      <c r="I32" s="335"/>
      <c r="J32" s="20">
        <f t="shared" si="1"/>
        <v>0</v>
      </c>
      <c r="K32" s="21">
        <f t="shared" si="1"/>
        <v>0</v>
      </c>
      <c r="L32" s="8"/>
    </row>
    <row r="33" spans="1:12" s="456" customFormat="1" ht="12.75">
      <c r="A33" s="440"/>
      <c r="B33" s="620">
        <v>60322</v>
      </c>
      <c r="C33" s="617" t="s">
        <v>269</v>
      </c>
      <c r="D33" s="405">
        <v>0.7</v>
      </c>
      <c r="E33" s="406">
        <v>0.7</v>
      </c>
      <c r="F33" s="405">
        <v>0.3</v>
      </c>
      <c r="G33" s="407">
        <v>0.3</v>
      </c>
      <c r="H33" s="408"/>
      <c r="I33" s="409"/>
      <c r="J33" s="408"/>
      <c r="K33" s="409"/>
      <c r="L33" s="8"/>
    </row>
    <row r="34" spans="1:12" s="456" customFormat="1" ht="12.75">
      <c r="A34" s="440"/>
      <c r="B34" s="620"/>
      <c r="C34" s="618"/>
      <c r="D34" s="538">
        <f>+IF($J35=0,"",D35/$J35)</f>
      </c>
      <c r="E34" s="539">
        <f>+IF($K35=0,"",E35/$K35)</f>
      </c>
      <c r="F34" s="538">
        <f>+IF($J35=0,"",F35/$J35)</f>
      </c>
      <c r="G34" s="539">
        <f>+IF($K35=0,"",G35/$K35)</f>
      </c>
      <c r="H34" s="408"/>
      <c r="I34" s="409"/>
      <c r="J34" s="408"/>
      <c r="K34" s="409"/>
      <c r="L34" s="8"/>
    </row>
    <row r="35" spans="1:12" s="456" customFormat="1" ht="12.75">
      <c r="A35" s="440"/>
      <c r="B35" s="620"/>
      <c r="C35" s="619"/>
      <c r="D35" s="334"/>
      <c r="E35" s="345"/>
      <c r="F35" s="334"/>
      <c r="G35" s="335"/>
      <c r="H35" s="353"/>
      <c r="I35" s="354"/>
      <c r="J35" s="20">
        <f>D35+F35+H35</f>
        <v>0</v>
      </c>
      <c r="K35" s="21">
        <f>E35+G35+I35</f>
        <v>0</v>
      </c>
      <c r="L35" s="8"/>
    </row>
    <row r="36" spans="1:12" ht="12.75">
      <c r="A36" s="440"/>
      <c r="B36" s="604">
        <v>603226</v>
      </c>
      <c r="C36" s="598" t="s">
        <v>183</v>
      </c>
      <c r="D36" s="405">
        <v>0.7</v>
      </c>
      <c r="E36" s="406">
        <v>0.7</v>
      </c>
      <c r="F36" s="405">
        <v>0.3</v>
      </c>
      <c r="G36" s="407">
        <v>0.3</v>
      </c>
      <c r="H36" s="408"/>
      <c r="I36" s="409"/>
      <c r="J36" s="408"/>
      <c r="K36" s="409"/>
      <c r="L36" s="8"/>
    </row>
    <row r="37" spans="1:12" ht="12.75">
      <c r="A37" s="440"/>
      <c r="B37" s="604"/>
      <c r="C37" s="598"/>
      <c r="D37" s="538">
        <f>+IF($J38=0,"",D38/$J38)</f>
      </c>
      <c r="E37" s="539">
        <f>+IF($K38=0,"",E38/$K38)</f>
      </c>
      <c r="F37" s="538">
        <f>+IF($J38=0,"",F38/$J38)</f>
      </c>
      <c r="G37" s="539">
        <f>+IF($K38=0,"",G38/$K38)</f>
      </c>
      <c r="H37" s="408"/>
      <c r="I37" s="409"/>
      <c r="J37" s="408"/>
      <c r="K37" s="409"/>
      <c r="L37" s="8"/>
    </row>
    <row r="38" spans="1:12" ht="12.75">
      <c r="A38" s="440"/>
      <c r="B38" s="604"/>
      <c r="C38" s="598"/>
      <c r="D38" s="334"/>
      <c r="E38" s="345"/>
      <c r="F38" s="334"/>
      <c r="G38" s="335"/>
      <c r="H38" s="353"/>
      <c r="I38" s="354"/>
      <c r="J38" s="20">
        <f aca="true" t="shared" si="2" ref="J38:K40">D38+F38+H38</f>
        <v>0</v>
      </c>
      <c r="K38" s="21">
        <f t="shared" si="2"/>
        <v>0</v>
      </c>
      <c r="L38" s="8"/>
    </row>
    <row r="39" spans="1:12" ht="12.75">
      <c r="A39" s="440"/>
      <c r="B39" s="404">
        <v>6032261</v>
      </c>
      <c r="C39" s="472" t="s">
        <v>10</v>
      </c>
      <c r="D39" s="353"/>
      <c r="E39" s="361"/>
      <c r="F39" s="334"/>
      <c r="G39" s="335"/>
      <c r="H39" s="353"/>
      <c r="I39" s="354"/>
      <c r="J39" s="20">
        <f t="shared" si="2"/>
        <v>0</v>
      </c>
      <c r="K39" s="21">
        <f t="shared" si="2"/>
        <v>0</v>
      </c>
      <c r="L39" s="8"/>
    </row>
    <row r="40" spans="1:12" ht="12.75">
      <c r="A40" s="440"/>
      <c r="B40" s="404">
        <v>606</v>
      </c>
      <c r="C40" s="472" t="s">
        <v>12</v>
      </c>
      <c r="D40" s="334"/>
      <c r="E40" s="345"/>
      <c r="F40" s="334"/>
      <c r="G40" s="335"/>
      <c r="H40" s="334"/>
      <c r="I40" s="335"/>
      <c r="J40" s="20">
        <f t="shared" si="2"/>
        <v>0</v>
      </c>
      <c r="K40" s="21">
        <f t="shared" si="2"/>
        <v>0</v>
      </c>
      <c r="L40" s="8"/>
    </row>
    <row r="41" spans="1:12" ht="12.75">
      <c r="A41" s="440"/>
      <c r="B41" s="604">
        <v>60622</v>
      </c>
      <c r="C41" s="598" t="s">
        <v>184</v>
      </c>
      <c r="D41" s="405">
        <v>0.7</v>
      </c>
      <c r="E41" s="406">
        <v>0.7</v>
      </c>
      <c r="F41" s="405">
        <v>0.3</v>
      </c>
      <c r="G41" s="407">
        <v>0.3</v>
      </c>
      <c r="H41" s="408"/>
      <c r="I41" s="409"/>
      <c r="J41" s="408"/>
      <c r="K41" s="409"/>
      <c r="L41" s="8"/>
    </row>
    <row r="42" spans="1:12" ht="12.75">
      <c r="A42" s="440"/>
      <c r="B42" s="604"/>
      <c r="C42" s="598"/>
      <c r="D42" s="538">
        <f>+IF($J43=0,"",D43/$J43)</f>
      </c>
      <c r="E42" s="539">
        <f>+IF($K43=0,"",E43/$K43)</f>
      </c>
      <c r="F42" s="538">
        <f>+IF($J43=0,"",F43/$J43)</f>
      </c>
      <c r="G42" s="539">
        <f>+IF($K43=0,"",G43/$K43)</f>
      </c>
      <c r="H42" s="408"/>
      <c r="I42" s="409"/>
      <c r="J42" s="408"/>
      <c r="K42" s="409"/>
      <c r="L42" s="8"/>
    </row>
    <row r="43" spans="1:12" ht="12.75">
      <c r="A43" s="440"/>
      <c r="B43" s="604"/>
      <c r="C43" s="598"/>
      <c r="D43" s="334"/>
      <c r="E43" s="345"/>
      <c r="F43" s="334"/>
      <c r="G43" s="335"/>
      <c r="H43" s="353"/>
      <c r="I43" s="354"/>
      <c r="J43" s="20">
        <f>D43+F43+H43</f>
        <v>0</v>
      </c>
      <c r="K43" s="21">
        <f>E43+G43+I43</f>
        <v>0</v>
      </c>
      <c r="L43" s="8"/>
    </row>
    <row r="44" spans="1:12" ht="12.75">
      <c r="A44" s="440"/>
      <c r="B44" s="604">
        <v>60626</v>
      </c>
      <c r="C44" s="598" t="s">
        <v>185</v>
      </c>
      <c r="D44" s="405">
        <v>0.7</v>
      </c>
      <c r="E44" s="406">
        <v>0.7</v>
      </c>
      <c r="F44" s="405">
        <v>0.3</v>
      </c>
      <c r="G44" s="407">
        <v>0.3</v>
      </c>
      <c r="H44" s="408"/>
      <c r="I44" s="409"/>
      <c r="J44" s="408"/>
      <c r="K44" s="409"/>
      <c r="L44" s="8"/>
    </row>
    <row r="45" spans="1:12" ht="12.75">
      <c r="A45" s="440"/>
      <c r="B45" s="604"/>
      <c r="C45" s="598"/>
      <c r="D45" s="538">
        <f>+IF($J46=0,"",D46/$J46)</f>
      </c>
      <c r="E45" s="539">
        <f>+IF($K46=0,"",E46/$K46)</f>
      </c>
      <c r="F45" s="538">
        <f>+IF($J46=0,"",F46/$J46)</f>
      </c>
      <c r="G45" s="539">
        <f>+IF($K46=0,"",G46/$K46)</f>
      </c>
      <c r="H45" s="408"/>
      <c r="I45" s="409"/>
      <c r="J45" s="408"/>
      <c r="K45" s="409"/>
      <c r="L45" s="8"/>
    </row>
    <row r="46" spans="1:12" ht="12.75">
      <c r="A46" s="440"/>
      <c r="B46" s="604"/>
      <c r="C46" s="598"/>
      <c r="D46" s="334"/>
      <c r="E46" s="345"/>
      <c r="F46" s="334"/>
      <c r="G46" s="335"/>
      <c r="H46" s="353"/>
      <c r="I46" s="354"/>
      <c r="J46" s="20">
        <f aca="true" t="shared" si="3" ref="J46:K48">D46+F46+H46</f>
        <v>0</v>
      </c>
      <c r="K46" s="21">
        <f t="shared" si="3"/>
        <v>0</v>
      </c>
      <c r="L46" s="8"/>
    </row>
    <row r="47" spans="1:12" ht="12.75">
      <c r="A47" s="440"/>
      <c r="B47" s="404">
        <v>606261</v>
      </c>
      <c r="C47" s="472" t="s">
        <v>10</v>
      </c>
      <c r="D47" s="353"/>
      <c r="E47" s="361"/>
      <c r="F47" s="334"/>
      <c r="G47" s="335"/>
      <c r="H47" s="353"/>
      <c r="I47" s="354"/>
      <c r="J47" s="20">
        <f t="shared" si="3"/>
        <v>0</v>
      </c>
      <c r="K47" s="21">
        <f t="shared" si="3"/>
        <v>0</v>
      </c>
      <c r="L47" s="8"/>
    </row>
    <row r="48" spans="1:12" ht="12.75">
      <c r="A48" s="440"/>
      <c r="B48" s="404">
        <v>6066</v>
      </c>
      <c r="C48" s="472" t="s">
        <v>13</v>
      </c>
      <c r="D48" s="355"/>
      <c r="E48" s="357"/>
      <c r="F48" s="355"/>
      <c r="G48" s="356"/>
      <c r="H48" s="336"/>
      <c r="I48" s="337"/>
      <c r="J48" s="22">
        <f t="shared" si="3"/>
        <v>0</v>
      </c>
      <c r="K48" s="23">
        <f t="shared" si="3"/>
        <v>0</v>
      </c>
      <c r="L48" s="8"/>
    </row>
    <row r="49" spans="1:12" ht="12.75">
      <c r="A49" s="440"/>
      <c r="B49" s="404">
        <v>709</v>
      </c>
      <c r="C49" s="413" t="s">
        <v>53</v>
      </c>
      <c r="D49" s="334"/>
      <c r="E49" s="335"/>
      <c r="F49" s="334"/>
      <c r="G49" s="335"/>
      <c r="H49" s="334"/>
      <c r="I49" s="335"/>
      <c r="J49" s="22">
        <f>D49+F49+H49</f>
        <v>0</v>
      </c>
      <c r="K49" s="23">
        <f>E49+G49+I49</f>
        <v>0</v>
      </c>
      <c r="L49" s="8"/>
    </row>
    <row r="50" spans="1:12" ht="13.5" thickBot="1">
      <c r="A50" s="440"/>
      <c r="B50" s="404">
        <v>713</v>
      </c>
      <c r="C50" s="413" t="s">
        <v>54</v>
      </c>
      <c r="D50" s="334"/>
      <c r="E50" s="335"/>
      <c r="F50" s="334"/>
      <c r="G50" s="335"/>
      <c r="H50" s="334"/>
      <c r="I50" s="335"/>
      <c r="J50" s="22">
        <f>D50+F50+H50</f>
        <v>0</v>
      </c>
      <c r="K50" s="23">
        <f>E50+G50+I50</f>
        <v>0</v>
      </c>
      <c r="L50" s="8"/>
    </row>
    <row r="51" spans="1:12" ht="12.75">
      <c r="A51" s="440"/>
      <c r="B51" s="404"/>
      <c r="C51" s="606" t="s">
        <v>7</v>
      </c>
      <c r="D51" s="592" t="s">
        <v>4</v>
      </c>
      <c r="E51" s="593"/>
      <c r="F51" s="592" t="s">
        <v>5</v>
      </c>
      <c r="G51" s="594"/>
      <c r="H51" s="592" t="s">
        <v>6</v>
      </c>
      <c r="I51" s="594"/>
      <c r="J51" s="592" t="s">
        <v>0</v>
      </c>
      <c r="K51" s="594"/>
      <c r="L51" s="8"/>
    </row>
    <row r="52" spans="1:12" s="455" customFormat="1" ht="27" thickBot="1">
      <c r="A52" s="454"/>
      <c r="B52" s="16"/>
      <c r="C52" s="607"/>
      <c r="D52" s="400" t="str">
        <f>IF('Page de garde'!$D$4="","Réel N-1 (ou anticipé N-1)","Réel "&amp;'Page de garde'!$D$4-1&amp;" (ou anticipé "&amp;'Page de garde'!$D$4-1&amp;")")</f>
        <v>Réel N-1 (ou anticipé N-1)</v>
      </c>
      <c r="E52" s="401" t="str">
        <f>IF('Page de garde'!$D$4="","Prévu N","Prévu "&amp;'Page de garde'!$D$4)</f>
        <v>Prévu N</v>
      </c>
      <c r="F52" s="400" t="str">
        <f>IF('Page de garde'!$D$4="","Réel N-1 (ou anticipé N-1)","Réel "&amp;'Page de garde'!$D$4-1&amp;" (ou anticipé "&amp;'Page de garde'!$D$4-1&amp;")")</f>
        <v>Réel N-1 (ou anticipé N-1)</v>
      </c>
      <c r="G52" s="402" t="str">
        <f>IF('Page de garde'!$D$4="","Prévu N","Prévu "&amp;'Page de garde'!$D$4)</f>
        <v>Prévu N</v>
      </c>
      <c r="H52" s="400" t="str">
        <f>IF('Page de garde'!$D$4="","Réel N-1 (ou anticipé N-1)","Réel "&amp;'Page de garde'!$D$4-1&amp;" (ou anticipé "&amp;'Page de garde'!$D$4-1&amp;")")</f>
        <v>Réel N-1 (ou anticipé N-1)</v>
      </c>
      <c r="I52" s="402" t="str">
        <f>IF('Page de garde'!$D$4="","Prévu N","Prévu "&amp;'Page de garde'!$D$4)</f>
        <v>Prévu N</v>
      </c>
      <c r="J52" s="400" t="str">
        <f>IF('Page de garde'!$D$4="","Réel N-1 (ou anticipé N-1)","Réel "&amp;'Page de garde'!$D$4-1&amp;" (ou anticipé "&amp;'Page de garde'!$D$4-1&amp;")")</f>
        <v>Réel N-1 (ou anticipé N-1)</v>
      </c>
      <c r="K52" s="402" t="str">
        <f>IF('Page de garde'!$D$4="","Prévu N","Prévu "&amp;'Page de garde'!$D$4)</f>
        <v>Prévu N</v>
      </c>
      <c r="L52" s="403"/>
    </row>
    <row r="53" spans="1:12" ht="12.75">
      <c r="A53" s="440"/>
      <c r="B53" s="24">
        <v>61</v>
      </c>
      <c r="C53" s="473" t="s">
        <v>186</v>
      </c>
      <c r="D53" s="336"/>
      <c r="E53" s="346"/>
      <c r="F53" s="336"/>
      <c r="G53" s="337"/>
      <c r="H53" s="336"/>
      <c r="I53" s="337"/>
      <c r="J53" s="22">
        <f aca="true" t="shared" si="4" ref="J53:K61">D53+F53+H53</f>
        <v>0</v>
      </c>
      <c r="K53" s="23">
        <f t="shared" si="4"/>
        <v>0</v>
      </c>
      <c r="L53" s="8"/>
    </row>
    <row r="54" spans="1:12" ht="12.75">
      <c r="A54" s="440"/>
      <c r="B54" s="24">
        <v>6111</v>
      </c>
      <c r="C54" s="473" t="s">
        <v>14</v>
      </c>
      <c r="D54" s="355"/>
      <c r="E54" s="357"/>
      <c r="F54" s="355"/>
      <c r="G54" s="356"/>
      <c r="H54" s="336"/>
      <c r="I54" s="337"/>
      <c r="J54" s="22">
        <f t="shared" si="4"/>
        <v>0</v>
      </c>
      <c r="K54" s="23">
        <f t="shared" si="4"/>
        <v>0</v>
      </c>
      <c r="L54" s="8"/>
    </row>
    <row r="55" spans="1:12" ht="12.75">
      <c r="A55" s="440"/>
      <c r="B55" s="24">
        <v>61121</v>
      </c>
      <c r="C55" s="473" t="s">
        <v>15</v>
      </c>
      <c r="D55" s="355"/>
      <c r="E55" s="357"/>
      <c r="F55" s="355"/>
      <c r="G55" s="356"/>
      <c r="H55" s="336"/>
      <c r="I55" s="337"/>
      <c r="J55" s="22">
        <f t="shared" si="4"/>
        <v>0</v>
      </c>
      <c r="K55" s="23">
        <f t="shared" si="4"/>
        <v>0</v>
      </c>
      <c r="L55" s="8"/>
    </row>
    <row r="56" spans="1:12" ht="12.75">
      <c r="A56" s="440"/>
      <c r="B56" s="24">
        <v>61357</v>
      </c>
      <c r="C56" s="473" t="s">
        <v>179</v>
      </c>
      <c r="D56" s="355"/>
      <c r="E56" s="357"/>
      <c r="F56" s="355"/>
      <c r="G56" s="356"/>
      <c r="H56" s="336"/>
      <c r="I56" s="337"/>
      <c r="J56" s="22">
        <f t="shared" si="4"/>
        <v>0</v>
      </c>
      <c r="K56" s="23">
        <f t="shared" si="4"/>
        <v>0</v>
      </c>
      <c r="L56" s="8"/>
    </row>
    <row r="57" spans="1:12" ht="12.75">
      <c r="A57" s="440"/>
      <c r="B57" s="24">
        <v>61551</v>
      </c>
      <c r="C57" s="473" t="s">
        <v>16</v>
      </c>
      <c r="D57" s="355"/>
      <c r="E57" s="357"/>
      <c r="F57" s="355"/>
      <c r="G57" s="356"/>
      <c r="H57" s="336"/>
      <c r="I57" s="337"/>
      <c r="J57" s="22">
        <f t="shared" si="4"/>
        <v>0</v>
      </c>
      <c r="K57" s="23">
        <f t="shared" si="4"/>
        <v>0</v>
      </c>
      <c r="L57" s="8"/>
    </row>
    <row r="58" spans="1:12" ht="12.75">
      <c r="A58" s="440"/>
      <c r="B58" s="24">
        <v>61562</v>
      </c>
      <c r="C58" s="473" t="s">
        <v>17</v>
      </c>
      <c r="D58" s="355"/>
      <c r="E58" s="357"/>
      <c r="F58" s="355"/>
      <c r="G58" s="356"/>
      <c r="H58" s="336"/>
      <c r="I58" s="337"/>
      <c r="J58" s="22">
        <f t="shared" si="4"/>
        <v>0</v>
      </c>
      <c r="K58" s="23">
        <f t="shared" si="4"/>
        <v>0</v>
      </c>
      <c r="L58" s="8"/>
    </row>
    <row r="59" spans="1:12" ht="12.75">
      <c r="A59" s="440"/>
      <c r="B59" s="24">
        <v>61681</v>
      </c>
      <c r="C59" s="473" t="s">
        <v>18</v>
      </c>
      <c r="D59" s="336"/>
      <c r="E59" s="346"/>
      <c r="F59" s="336"/>
      <c r="G59" s="337"/>
      <c r="H59" s="336"/>
      <c r="I59" s="337"/>
      <c r="J59" s="22">
        <f t="shared" si="4"/>
        <v>0</v>
      </c>
      <c r="K59" s="23">
        <f t="shared" si="4"/>
        <v>0</v>
      </c>
      <c r="L59" s="8"/>
    </row>
    <row r="60" spans="1:12" ht="12.75">
      <c r="A60" s="440"/>
      <c r="B60" s="24">
        <v>62</v>
      </c>
      <c r="C60" s="473" t="s">
        <v>187</v>
      </c>
      <c r="D60" s="336"/>
      <c r="E60" s="346"/>
      <c r="F60" s="336"/>
      <c r="G60" s="337"/>
      <c r="H60" s="336"/>
      <c r="I60" s="337"/>
      <c r="J60" s="22">
        <f t="shared" si="4"/>
        <v>0</v>
      </c>
      <c r="K60" s="23">
        <f t="shared" si="4"/>
        <v>0</v>
      </c>
      <c r="L60" s="8"/>
    </row>
    <row r="61" spans="1:12" ht="12.75">
      <c r="A61" s="440"/>
      <c r="B61" s="24">
        <v>621</v>
      </c>
      <c r="C61" s="473" t="s">
        <v>176</v>
      </c>
      <c r="D61" s="336"/>
      <c r="E61" s="346"/>
      <c r="F61" s="336"/>
      <c r="G61" s="337"/>
      <c r="H61" s="336"/>
      <c r="I61" s="337"/>
      <c r="J61" s="22">
        <f t="shared" si="4"/>
        <v>0</v>
      </c>
      <c r="K61" s="23">
        <f t="shared" si="4"/>
        <v>0</v>
      </c>
      <c r="L61" s="8"/>
    </row>
    <row r="62" spans="1:12" ht="12.75">
      <c r="A62" s="440"/>
      <c r="B62" s="24">
        <v>62113</v>
      </c>
      <c r="C62" s="473" t="s">
        <v>263</v>
      </c>
      <c r="D62" s="355"/>
      <c r="E62" s="357"/>
      <c r="F62" s="355"/>
      <c r="G62" s="356"/>
      <c r="H62" s="336"/>
      <c r="I62" s="337"/>
      <c r="J62" s="22">
        <f>D62+F62+H62</f>
        <v>0</v>
      </c>
      <c r="K62" s="23">
        <f>E62+G62+I62</f>
        <v>0</v>
      </c>
      <c r="L62" s="8"/>
    </row>
    <row r="63" spans="1:12" ht="12.75">
      <c r="A63" s="440"/>
      <c r="B63" s="24">
        <v>6223</v>
      </c>
      <c r="C63" s="473" t="s">
        <v>180</v>
      </c>
      <c r="D63" s="355"/>
      <c r="E63" s="357"/>
      <c r="F63" s="355"/>
      <c r="G63" s="356"/>
      <c r="H63" s="336"/>
      <c r="I63" s="337"/>
      <c r="J63" s="22">
        <f>D63+F63+H63</f>
        <v>0</v>
      </c>
      <c r="K63" s="23">
        <f>E63+G63+I63</f>
        <v>0</v>
      </c>
      <c r="L63" s="8"/>
    </row>
    <row r="64" spans="1:12" ht="30" customHeight="1">
      <c r="A64" s="440"/>
      <c r="B64" s="604">
        <v>62421</v>
      </c>
      <c r="C64" s="598" t="s">
        <v>19</v>
      </c>
      <c r="D64" s="22"/>
      <c r="E64" s="358"/>
      <c r="F64" s="22"/>
      <c r="G64" s="358"/>
      <c r="H64" s="359" t="s">
        <v>197</v>
      </c>
      <c r="I64" s="360" t="s">
        <v>197</v>
      </c>
      <c r="J64" s="355"/>
      <c r="K64" s="356"/>
      <c r="L64" s="8"/>
    </row>
    <row r="65" spans="1:12" ht="12.75">
      <c r="A65" s="440"/>
      <c r="B65" s="604"/>
      <c r="C65" s="598"/>
      <c r="D65" s="336"/>
      <c r="E65" s="346"/>
      <c r="F65" s="336"/>
      <c r="G65" s="346"/>
      <c r="H65" s="336"/>
      <c r="I65" s="337"/>
      <c r="J65" s="22">
        <f>D65+F65+H65</f>
        <v>0</v>
      </c>
      <c r="K65" s="23">
        <f>E65+G65+I65</f>
        <v>0</v>
      </c>
      <c r="L65" s="8"/>
    </row>
    <row r="66" spans="1:12" ht="12.75">
      <c r="A66" s="440"/>
      <c r="B66" s="24">
        <v>628</v>
      </c>
      <c r="C66" s="473" t="s">
        <v>239</v>
      </c>
      <c r="D66" s="336"/>
      <c r="E66" s="346"/>
      <c r="F66" s="355"/>
      <c r="G66" s="356"/>
      <c r="H66" s="355"/>
      <c r="I66" s="356"/>
      <c r="J66" s="22">
        <f>D66+F66+H66</f>
        <v>0</v>
      </c>
      <c r="K66" s="23">
        <f>E66+G66+I66</f>
        <v>0</v>
      </c>
      <c r="L66" s="8"/>
    </row>
    <row r="67" spans="1:12" ht="12.75">
      <c r="A67" s="440"/>
      <c r="B67" s="24">
        <v>6281</v>
      </c>
      <c r="C67" s="608" t="s">
        <v>188</v>
      </c>
      <c r="D67" s="405">
        <v>0.7</v>
      </c>
      <c r="E67" s="406">
        <v>0.7</v>
      </c>
      <c r="F67" s="405">
        <v>0.3</v>
      </c>
      <c r="G67" s="407">
        <v>0.3</v>
      </c>
      <c r="H67" s="408"/>
      <c r="I67" s="409"/>
      <c r="J67" s="408"/>
      <c r="K67" s="409"/>
      <c r="L67" s="8"/>
    </row>
    <row r="68" spans="1:12" ht="12.75">
      <c r="A68" s="440"/>
      <c r="B68" s="24"/>
      <c r="C68" s="608"/>
      <c r="D68" s="538">
        <f>+IF($J69=0,"",D69/$J69)</f>
      </c>
      <c r="E68" s="539">
        <f>+IF($K69=0,"",E69/$K69)</f>
      </c>
      <c r="F68" s="538">
        <f>+IF($J69=0,"",F69/$J69)</f>
      </c>
      <c r="G68" s="539">
        <f>+IF($K69=0,"",G69/$K69)</f>
      </c>
      <c r="H68" s="414"/>
      <c r="I68" s="415"/>
      <c r="J68" s="414"/>
      <c r="K68" s="415"/>
      <c r="L68" s="8"/>
    </row>
    <row r="69" spans="1:12" ht="12.75">
      <c r="A69" s="440"/>
      <c r="B69" s="24"/>
      <c r="C69" s="608"/>
      <c r="D69" s="336"/>
      <c r="E69" s="346"/>
      <c r="F69" s="336"/>
      <c r="G69" s="337"/>
      <c r="H69" s="355"/>
      <c r="I69" s="356"/>
      <c r="J69" s="22">
        <f>D69+F69+H69</f>
        <v>0</v>
      </c>
      <c r="K69" s="23">
        <f>E69+G69+I69</f>
        <v>0</v>
      </c>
      <c r="L69" s="8"/>
    </row>
    <row r="70" spans="1:12" ht="12.75">
      <c r="A70" s="440"/>
      <c r="B70" s="24">
        <v>6283</v>
      </c>
      <c r="C70" s="608" t="s">
        <v>189</v>
      </c>
      <c r="D70" s="405">
        <v>0.7</v>
      </c>
      <c r="E70" s="406">
        <v>0.7</v>
      </c>
      <c r="F70" s="405">
        <v>0.3</v>
      </c>
      <c r="G70" s="407">
        <v>0.3</v>
      </c>
      <c r="H70" s="408"/>
      <c r="I70" s="409"/>
      <c r="J70" s="408"/>
      <c r="K70" s="409"/>
      <c r="L70" s="8"/>
    </row>
    <row r="71" spans="1:12" ht="12.75">
      <c r="A71" s="440"/>
      <c r="B71" s="24"/>
      <c r="C71" s="608"/>
      <c r="D71" s="538">
        <f>+IF($J72=0,"",D72/$J72)</f>
      </c>
      <c r="E71" s="539">
        <f>+IF($K72=0,"",E72/$K72)</f>
      </c>
      <c r="F71" s="538">
        <f>+IF($J72=0,"",F72/$J72)</f>
      </c>
      <c r="G71" s="539">
        <f>+IF($K72=0,"",G72/$K72)</f>
      </c>
      <c r="H71" s="414"/>
      <c r="I71" s="415"/>
      <c r="J71" s="414"/>
      <c r="K71" s="415"/>
      <c r="L71" s="8"/>
    </row>
    <row r="72" spans="1:12" ht="12.75">
      <c r="A72" s="440"/>
      <c r="B72" s="24"/>
      <c r="C72" s="608"/>
      <c r="D72" s="336"/>
      <c r="E72" s="346"/>
      <c r="F72" s="336"/>
      <c r="G72" s="337"/>
      <c r="H72" s="355"/>
      <c r="I72" s="356"/>
      <c r="J72" s="22">
        <f aca="true" t="shared" si="5" ref="J72:K74">D72+F72+H72</f>
        <v>0</v>
      </c>
      <c r="K72" s="23">
        <f t="shared" si="5"/>
        <v>0</v>
      </c>
      <c r="L72" s="8"/>
    </row>
    <row r="73" spans="1:12" ht="12.75">
      <c r="A73" s="440"/>
      <c r="B73" s="24">
        <v>6288</v>
      </c>
      <c r="C73" s="473" t="s">
        <v>203</v>
      </c>
      <c r="D73" s="336"/>
      <c r="E73" s="346"/>
      <c r="F73" s="336"/>
      <c r="G73" s="337"/>
      <c r="H73" s="336"/>
      <c r="I73" s="346"/>
      <c r="J73" s="22">
        <f t="shared" si="5"/>
        <v>0</v>
      </c>
      <c r="K73" s="23">
        <f t="shared" si="5"/>
        <v>0</v>
      </c>
      <c r="L73" s="8"/>
    </row>
    <row r="74" spans="1:12" ht="26.25">
      <c r="A74" s="440"/>
      <c r="B74" s="24">
        <v>631</v>
      </c>
      <c r="C74" s="473" t="s">
        <v>20</v>
      </c>
      <c r="D74" s="336"/>
      <c r="E74" s="346"/>
      <c r="F74" s="336"/>
      <c r="G74" s="337"/>
      <c r="H74" s="336"/>
      <c r="I74" s="337"/>
      <c r="J74" s="22">
        <f t="shared" si="5"/>
        <v>0</v>
      </c>
      <c r="K74" s="23">
        <f t="shared" si="5"/>
        <v>0</v>
      </c>
      <c r="L74" s="8"/>
    </row>
    <row r="75" spans="1:12" ht="12.75" customHeight="1">
      <c r="A75" s="440"/>
      <c r="B75" s="24"/>
      <c r="C75" s="614" t="s">
        <v>272</v>
      </c>
      <c r="D75" s="410">
        <v>0.7</v>
      </c>
      <c r="E75" s="411">
        <v>0.7</v>
      </c>
      <c r="F75" s="410">
        <v>0.3</v>
      </c>
      <c r="G75" s="412">
        <v>0.3</v>
      </c>
      <c r="H75" s="416"/>
      <c r="I75" s="417"/>
      <c r="J75" s="418"/>
      <c r="K75" s="419"/>
      <c r="L75" s="8"/>
    </row>
    <row r="76" spans="1:12" ht="12.75">
      <c r="A76" s="440"/>
      <c r="B76" s="24"/>
      <c r="C76" s="615"/>
      <c r="D76" s="538">
        <f>+IF($J77=0,"",D77/$J77)</f>
      </c>
      <c r="E76" s="539">
        <f>+IF($K77=0,"",E77/$K77)</f>
      </c>
      <c r="F76" s="538">
        <f>+IF($J77=0,"",F77/$J77)</f>
      </c>
      <c r="G76" s="539">
        <f>+IF($K77=0,"",G77/$K77)</f>
      </c>
      <c r="H76" s="418"/>
      <c r="I76" s="420"/>
      <c r="J76" s="418"/>
      <c r="K76" s="419"/>
      <c r="L76" s="8"/>
    </row>
    <row r="77" spans="1:12" ht="12.75">
      <c r="A77" s="440"/>
      <c r="B77" s="24"/>
      <c r="C77" s="616"/>
      <c r="D77" s="378"/>
      <c r="E77" s="379"/>
      <c r="F77" s="378"/>
      <c r="G77" s="380"/>
      <c r="H77" s="381"/>
      <c r="I77" s="382"/>
      <c r="J77" s="384">
        <f>D77+F77+H77</f>
        <v>0</v>
      </c>
      <c r="K77" s="385">
        <f>E77+G77+I77</f>
        <v>0</v>
      </c>
      <c r="L77" s="8"/>
    </row>
    <row r="78" spans="1:12" ht="15" customHeight="1">
      <c r="A78" s="440"/>
      <c r="B78" s="24"/>
      <c r="C78" s="605" t="s">
        <v>262</v>
      </c>
      <c r="D78" s="416"/>
      <c r="E78" s="417"/>
      <c r="F78" s="410">
        <v>0.3</v>
      </c>
      <c r="G78" s="412">
        <v>0.3</v>
      </c>
      <c r="H78" s="410">
        <v>0.7</v>
      </c>
      <c r="I78" s="412">
        <v>0.7</v>
      </c>
      <c r="J78" s="381"/>
      <c r="K78" s="383"/>
      <c r="L78" s="8"/>
    </row>
    <row r="79" spans="1:12" ht="15" customHeight="1">
      <c r="A79" s="440"/>
      <c r="B79" s="24"/>
      <c r="C79" s="605"/>
      <c r="D79" s="418"/>
      <c r="E79" s="420"/>
      <c r="F79" s="538">
        <f>+IF($J80=0,"",F80/$J80)</f>
      </c>
      <c r="G79" s="539">
        <f>+IF($K80=0,"",G80/$K80)</f>
      </c>
      <c r="H79" s="538">
        <f>+IF($J80=0,"",H80/$J80)</f>
      </c>
      <c r="I79" s="539">
        <f>+IF($K80=0,"",I80/$K80)</f>
      </c>
      <c r="J79" s="381"/>
      <c r="K79" s="383"/>
      <c r="L79" s="8"/>
    </row>
    <row r="80" spans="1:12" ht="12.75">
      <c r="A80" s="440"/>
      <c r="B80" s="24"/>
      <c r="C80" s="605"/>
      <c r="D80" s="381"/>
      <c r="E80" s="382"/>
      <c r="F80" s="378"/>
      <c r="G80" s="380"/>
      <c r="H80" s="378"/>
      <c r="I80" s="380"/>
      <c r="J80" s="384">
        <f>D80+F80+H80</f>
        <v>0</v>
      </c>
      <c r="K80" s="385">
        <f>E80+G80+I80</f>
        <v>0</v>
      </c>
      <c r="L80" s="8"/>
    </row>
    <row r="81" spans="1:12" ht="12.75">
      <c r="A81" s="440"/>
      <c r="B81" s="24">
        <v>633</v>
      </c>
      <c r="C81" s="473" t="s">
        <v>21</v>
      </c>
      <c r="D81" s="336"/>
      <c r="E81" s="346"/>
      <c r="F81" s="336"/>
      <c r="G81" s="337"/>
      <c r="H81" s="336"/>
      <c r="I81" s="337"/>
      <c r="J81" s="22">
        <f>D81+F81+H81</f>
        <v>0</v>
      </c>
      <c r="K81" s="23">
        <f>E81+G81+I81</f>
        <v>0</v>
      </c>
      <c r="L81" s="8"/>
    </row>
    <row r="82" spans="1:12" ht="12.75" customHeight="1">
      <c r="A82" s="440"/>
      <c r="B82" s="24"/>
      <c r="C82" s="614" t="s">
        <v>272</v>
      </c>
      <c r="D82" s="410">
        <v>0.7</v>
      </c>
      <c r="E82" s="411">
        <v>0.7</v>
      </c>
      <c r="F82" s="410">
        <v>0.3</v>
      </c>
      <c r="G82" s="412">
        <v>0.3</v>
      </c>
      <c r="H82" s="416"/>
      <c r="I82" s="417"/>
      <c r="J82" s="418"/>
      <c r="K82" s="419"/>
      <c r="L82" s="8"/>
    </row>
    <row r="83" spans="1:12" ht="12.75">
      <c r="A83" s="440"/>
      <c r="B83" s="24"/>
      <c r="C83" s="615"/>
      <c r="D83" s="538">
        <f>+IF($J84=0,"",D84/$J84)</f>
      </c>
      <c r="E83" s="539">
        <f>+IF($K84=0,"",E84/$K84)</f>
      </c>
      <c r="F83" s="538">
        <f>+IF($J84=0,"",F84/$J84)</f>
      </c>
      <c r="G83" s="539">
        <f>+IF($K84=0,"",G84/$K84)</f>
      </c>
      <c r="H83" s="418"/>
      <c r="I83" s="420"/>
      <c r="J83" s="418"/>
      <c r="K83" s="419"/>
      <c r="L83" s="8"/>
    </row>
    <row r="84" spans="1:12" ht="12.75">
      <c r="A84" s="440"/>
      <c r="B84" s="24"/>
      <c r="C84" s="616"/>
      <c r="D84" s="378"/>
      <c r="E84" s="379"/>
      <c r="F84" s="378"/>
      <c r="G84" s="380"/>
      <c r="H84" s="381"/>
      <c r="I84" s="382"/>
      <c r="J84" s="384">
        <f>D84+F84+H84</f>
        <v>0</v>
      </c>
      <c r="K84" s="385">
        <f>E84+G84+I84</f>
        <v>0</v>
      </c>
      <c r="L84" s="8"/>
    </row>
    <row r="85" spans="1:12" ht="15" customHeight="1">
      <c r="A85" s="440"/>
      <c r="B85" s="24"/>
      <c r="C85" s="605" t="s">
        <v>262</v>
      </c>
      <c r="D85" s="416"/>
      <c r="E85" s="417"/>
      <c r="F85" s="410">
        <v>0.3</v>
      </c>
      <c r="G85" s="412">
        <v>0.3</v>
      </c>
      <c r="H85" s="410">
        <v>0.7</v>
      </c>
      <c r="I85" s="412">
        <v>0.7</v>
      </c>
      <c r="J85" s="381"/>
      <c r="K85" s="383"/>
      <c r="L85" s="8"/>
    </row>
    <row r="86" spans="1:12" ht="15" customHeight="1">
      <c r="A86" s="440"/>
      <c r="B86" s="24"/>
      <c r="C86" s="605"/>
      <c r="D86" s="418"/>
      <c r="E86" s="420"/>
      <c r="F86" s="538">
        <f>+IF($J87=0,"",F87/$J87)</f>
      </c>
      <c r="G86" s="539">
        <f>+IF($K87=0,"",G87/$K87)</f>
      </c>
      <c r="H86" s="538">
        <f>+IF($J87=0,"",H87/$J87)</f>
      </c>
      <c r="I86" s="539">
        <f>+IF($K87=0,"",I87/$K87)</f>
      </c>
      <c r="J86" s="381"/>
      <c r="K86" s="383"/>
      <c r="L86" s="8"/>
    </row>
    <row r="87" spans="1:12" ht="12.75">
      <c r="A87" s="440"/>
      <c r="B87" s="24"/>
      <c r="C87" s="605"/>
      <c r="D87" s="381"/>
      <c r="E87" s="382"/>
      <c r="F87" s="378"/>
      <c r="G87" s="380"/>
      <c r="H87" s="378"/>
      <c r="I87" s="380"/>
      <c r="J87" s="384">
        <f>D87+F87+H87</f>
        <v>0</v>
      </c>
      <c r="K87" s="385">
        <f aca="true" t="shared" si="6" ref="J87:K89">E87+G87+I87</f>
        <v>0</v>
      </c>
      <c r="L87" s="8"/>
    </row>
    <row r="88" spans="1:12" ht="12.75">
      <c r="A88" s="440"/>
      <c r="B88" s="24">
        <v>635</v>
      </c>
      <c r="C88" s="473" t="s">
        <v>22</v>
      </c>
      <c r="D88" s="336"/>
      <c r="E88" s="346"/>
      <c r="F88" s="355"/>
      <c r="G88" s="356"/>
      <c r="H88" s="355"/>
      <c r="I88" s="356"/>
      <c r="J88" s="22">
        <f t="shared" si="6"/>
        <v>0</v>
      </c>
      <c r="K88" s="23">
        <f t="shared" si="6"/>
        <v>0</v>
      </c>
      <c r="L88" s="8"/>
    </row>
    <row r="89" spans="1:12" ht="13.5" thickBot="1">
      <c r="A89" s="440"/>
      <c r="B89" s="24">
        <v>637</v>
      </c>
      <c r="C89" s="474" t="s">
        <v>23</v>
      </c>
      <c r="D89" s="336"/>
      <c r="E89" s="346"/>
      <c r="F89" s="355"/>
      <c r="G89" s="356"/>
      <c r="H89" s="355"/>
      <c r="I89" s="356"/>
      <c r="J89" s="22">
        <f t="shared" si="6"/>
        <v>0</v>
      </c>
      <c r="K89" s="23">
        <f t="shared" si="6"/>
        <v>0</v>
      </c>
      <c r="L89" s="8"/>
    </row>
    <row r="90" spans="1:12" ht="12.75">
      <c r="A90" s="440"/>
      <c r="B90" s="404"/>
      <c r="C90" s="606" t="s">
        <v>7</v>
      </c>
      <c r="D90" s="592" t="s">
        <v>4</v>
      </c>
      <c r="E90" s="593"/>
      <c r="F90" s="592" t="s">
        <v>5</v>
      </c>
      <c r="G90" s="594"/>
      <c r="H90" s="592" t="s">
        <v>6</v>
      </c>
      <c r="I90" s="594"/>
      <c r="J90" s="592" t="s">
        <v>0</v>
      </c>
      <c r="K90" s="594"/>
      <c r="L90" s="8"/>
    </row>
    <row r="91" spans="1:12" s="455" customFormat="1" ht="27" thickBot="1">
      <c r="A91" s="454"/>
      <c r="B91" s="421"/>
      <c r="C91" s="607"/>
      <c r="D91" s="400" t="str">
        <f>IF('Page de garde'!$D$4="","Réel N-1 (ou anticipé N-1)","Réel "&amp;'Page de garde'!$D$4-1&amp;" (ou anticipé "&amp;'Page de garde'!$D$4-1&amp;")")</f>
        <v>Réel N-1 (ou anticipé N-1)</v>
      </c>
      <c r="E91" s="401" t="str">
        <f>IF('Page de garde'!$D$4="","Prévu N","Prévu "&amp;'Page de garde'!$D$4)</f>
        <v>Prévu N</v>
      </c>
      <c r="F91" s="400" t="str">
        <f>IF('Page de garde'!$D$4="","Réel N-1 (ou anticipé N-1)","Réel "&amp;'Page de garde'!$D$4-1&amp;" (ou anticipé "&amp;'Page de garde'!$D$4-1&amp;")")</f>
        <v>Réel N-1 (ou anticipé N-1)</v>
      </c>
      <c r="G91" s="402" t="str">
        <f>IF('Page de garde'!$D$4="","Prévu N","Prévu "&amp;'Page de garde'!$D$4)</f>
        <v>Prévu N</v>
      </c>
      <c r="H91" s="400" t="str">
        <f>IF('Page de garde'!$D$4="","Réel N-1 (ou anticipé N-1)","Réel "&amp;'Page de garde'!$D$4-1&amp;" (ou anticipé "&amp;'Page de garde'!$D$4-1&amp;")")</f>
        <v>Réel N-1 (ou anticipé N-1)</v>
      </c>
      <c r="I91" s="402" t="str">
        <f>IF('Page de garde'!$D$4="","Prévu N","Prévu "&amp;'Page de garde'!$D$4)</f>
        <v>Prévu N</v>
      </c>
      <c r="J91" s="400" t="str">
        <f>IF('Page de garde'!$D$4="","Réel N-1 (ou anticipé N-1)","Réel "&amp;'Page de garde'!$D$4-1&amp;" (ou anticipé "&amp;'Page de garde'!$D$4-1&amp;")")</f>
        <v>Réel N-1 (ou anticipé N-1)</v>
      </c>
      <c r="K91" s="402" t="str">
        <f>IF('Page de garde'!$D$4="","Prévu N","Prévu "&amp;'Page de garde'!$D$4)</f>
        <v>Prévu N</v>
      </c>
      <c r="L91" s="403"/>
    </row>
    <row r="92" spans="1:12" ht="12.75">
      <c r="A92" s="440"/>
      <c r="B92" s="404">
        <v>64</v>
      </c>
      <c r="C92" s="473" t="s">
        <v>24</v>
      </c>
      <c r="D92" s="338"/>
      <c r="E92" s="347"/>
      <c r="F92" s="338"/>
      <c r="G92" s="339"/>
      <c r="H92" s="338"/>
      <c r="I92" s="339"/>
      <c r="J92" s="18">
        <f aca="true" t="shared" si="7" ref="J92:K112">D92+F92+H92</f>
        <v>0</v>
      </c>
      <c r="K92" s="19">
        <f t="shared" si="7"/>
        <v>0</v>
      </c>
      <c r="L92" s="8"/>
    </row>
    <row r="93" spans="1:12" ht="12.75" customHeight="1">
      <c r="A93" s="440"/>
      <c r="B93" s="24"/>
      <c r="C93" s="614" t="s">
        <v>272</v>
      </c>
      <c r="D93" s="410">
        <v>0.7</v>
      </c>
      <c r="E93" s="411">
        <v>0.7</v>
      </c>
      <c r="F93" s="410">
        <v>0.3</v>
      </c>
      <c r="G93" s="412">
        <v>0.3</v>
      </c>
      <c r="H93" s="416"/>
      <c r="I93" s="417"/>
      <c r="J93" s="418"/>
      <c r="K93" s="419"/>
      <c r="L93" s="8"/>
    </row>
    <row r="94" spans="1:12" ht="12.75">
      <c r="A94" s="440"/>
      <c r="B94" s="24"/>
      <c r="C94" s="615"/>
      <c r="D94" s="538">
        <f>+IF($J95=0,"",D95/$J95)</f>
      </c>
      <c r="E94" s="539">
        <f>+IF($K95=0,"",E95/$K95)</f>
      </c>
      <c r="F94" s="538">
        <f>+IF($J95=0,"",F95/$J95)</f>
      </c>
      <c r="G94" s="539">
        <f>+IF($K95=0,"",G95/$K95)</f>
      </c>
      <c r="H94" s="418"/>
      <c r="I94" s="420"/>
      <c r="J94" s="418"/>
      <c r="K94" s="419"/>
      <c r="L94" s="8"/>
    </row>
    <row r="95" spans="1:12" ht="12.75">
      <c r="A95" s="440"/>
      <c r="B95" s="24"/>
      <c r="C95" s="616"/>
      <c r="D95" s="378"/>
      <c r="E95" s="379"/>
      <c r="F95" s="378"/>
      <c r="G95" s="380"/>
      <c r="H95" s="378"/>
      <c r="I95" s="379"/>
      <c r="J95" s="384">
        <f>D95+F95+H95</f>
        <v>0</v>
      </c>
      <c r="K95" s="385">
        <f>E95+G95+I95</f>
        <v>0</v>
      </c>
      <c r="L95" s="8"/>
    </row>
    <row r="96" spans="1:12" ht="15" customHeight="1">
      <c r="A96" s="440"/>
      <c r="B96" s="404"/>
      <c r="C96" s="605" t="s">
        <v>262</v>
      </c>
      <c r="D96" s="416"/>
      <c r="E96" s="417"/>
      <c r="F96" s="410">
        <v>0.3</v>
      </c>
      <c r="G96" s="412">
        <v>0.3</v>
      </c>
      <c r="H96" s="410">
        <v>0.7</v>
      </c>
      <c r="I96" s="412">
        <v>0.7</v>
      </c>
      <c r="J96" s="386"/>
      <c r="K96" s="387"/>
      <c r="L96" s="8"/>
    </row>
    <row r="97" spans="1:12" ht="15" customHeight="1">
      <c r="A97" s="440"/>
      <c r="B97" s="404"/>
      <c r="C97" s="605"/>
      <c r="D97" s="416"/>
      <c r="E97" s="417"/>
      <c r="F97" s="538">
        <f>+IF($J98=0,"",F98/$J98)</f>
      </c>
      <c r="G97" s="539">
        <f>+IF($K98=0,"",G98/$K98)</f>
      </c>
      <c r="H97" s="538">
        <f>+IF($J98=0,"",H98/$J98)</f>
      </c>
      <c r="I97" s="539">
        <f>+IF($K98=0,"",I98/$K98)</f>
      </c>
      <c r="J97" s="386"/>
      <c r="K97" s="387"/>
      <c r="L97" s="8"/>
    </row>
    <row r="98" spans="1:12" s="493" customFormat="1" ht="12.75">
      <c r="A98" s="537"/>
      <c r="B98" s="422"/>
      <c r="C98" s="605"/>
      <c r="D98" s="494"/>
      <c r="E98" s="536"/>
      <c r="F98" s="388"/>
      <c r="G98" s="390"/>
      <c r="H98" s="388"/>
      <c r="I98" s="390"/>
      <c r="J98" s="391">
        <f t="shared" si="7"/>
        <v>0</v>
      </c>
      <c r="K98" s="392">
        <f t="shared" si="7"/>
        <v>0</v>
      </c>
      <c r="L98" s="492"/>
    </row>
    <row r="99" spans="1:12" ht="12.75">
      <c r="A99" s="440"/>
      <c r="B99" s="404">
        <v>65</v>
      </c>
      <c r="C99" s="473" t="s">
        <v>25</v>
      </c>
      <c r="D99" s="334"/>
      <c r="E99" s="345"/>
      <c r="F99" s="353"/>
      <c r="G99" s="354"/>
      <c r="H99" s="353"/>
      <c r="I99" s="354"/>
      <c r="J99" s="20">
        <f t="shared" si="7"/>
        <v>0</v>
      </c>
      <c r="K99" s="21">
        <f t="shared" si="7"/>
        <v>0</v>
      </c>
      <c r="L99" s="8"/>
    </row>
    <row r="100" spans="1:12" ht="12.75">
      <c r="A100" s="440"/>
      <c r="B100" s="404">
        <v>66</v>
      </c>
      <c r="C100" s="473" t="s">
        <v>240</v>
      </c>
      <c r="D100" s="334"/>
      <c r="E100" s="345"/>
      <c r="F100" s="353"/>
      <c r="G100" s="354"/>
      <c r="H100" s="353"/>
      <c r="I100" s="354"/>
      <c r="J100" s="20">
        <f t="shared" si="7"/>
        <v>0</v>
      </c>
      <c r="K100" s="21">
        <f t="shared" si="7"/>
        <v>0</v>
      </c>
      <c r="L100" s="8"/>
    </row>
    <row r="101" spans="1:12" ht="16.5" customHeight="1">
      <c r="A101" s="440"/>
      <c r="B101" s="404">
        <v>6611</v>
      </c>
      <c r="C101" s="473" t="s">
        <v>204</v>
      </c>
      <c r="D101" s="334"/>
      <c r="E101" s="345"/>
      <c r="F101" s="353"/>
      <c r="G101" s="354"/>
      <c r="H101" s="334"/>
      <c r="I101" s="345"/>
      <c r="J101" s="20">
        <f>D101+F101+H101</f>
        <v>0</v>
      </c>
      <c r="K101" s="21">
        <f>E101+G101+I101</f>
        <v>0</v>
      </c>
      <c r="L101" s="8"/>
    </row>
    <row r="102" spans="1:12" ht="16.5" customHeight="1">
      <c r="A102" s="440"/>
      <c r="B102" s="404">
        <v>67</v>
      </c>
      <c r="C102" s="473" t="s">
        <v>90</v>
      </c>
      <c r="D102" s="334"/>
      <c r="E102" s="345"/>
      <c r="F102" s="334"/>
      <c r="G102" s="335"/>
      <c r="H102" s="334"/>
      <c r="I102" s="335"/>
      <c r="J102" s="20">
        <f>D102+F102+H102</f>
        <v>0</v>
      </c>
      <c r="K102" s="21">
        <f>E102+G102+I102</f>
        <v>0</v>
      </c>
      <c r="L102" s="8"/>
    </row>
    <row r="103" spans="1:12" ht="12.75">
      <c r="A103" s="440"/>
      <c r="B103" s="26">
        <v>6811</v>
      </c>
      <c r="C103" s="25" t="s">
        <v>27</v>
      </c>
      <c r="D103" s="334"/>
      <c r="E103" s="345"/>
      <c r="F103" s="334"/>
      <c r="G103" s="335"/>
      <c r="H103" s="334"/>
      <c r="I103" s="335"/>
      <c r="J103" s="20">
        <f t="shared" si="7"/>
        <v>0</v>
      </c>
      <c r="K103" s="21">
        <f t="shared" si="7"/>
        <v>0</v>
      </c>
      <c r="L103" s="8"/>
    </row>
    <row r="104" spans="1:12" ht="12.75">
      <c r="A104" s="440"/>
      <c r="B104" s="26">
        <v>6812</v>
      </c>
      <c r="C104" s="25" t="s">
        <v>28</v>
      </c>
      <c r="D104" s="334"/>
      <c r="E104" s="345"/>
      <c r="F104" s="334"/>
      <c r="G104" s="335"/>
      <c r="H104" s="334"/>
      <c r="I104" s="335"/>
      <c r="J104" s="20">
        <f t="shared" si="7"/>
        <v>0</v>
      </c>
      <c r="K104" s="21">
        <f t="shared" si="7"/>
        <v>0</v>
      </c>
      <c r="L104" s="8"/>
    </row>
    <row r="105" spans="1:12" ht="12.75">
      <c r="A105" s="440"/>
      <c r="B105" s="26">
        <v>6815</v>
      </c>
      <c r="C105" s="25" t="s">
        <v>29</v>
      </c>
      <c r="D105" s="334"/>
      <c r="E105" s="345"/>
      <c r="F105" s="334"/>
      <c r="G105" s="335"/>
      <c r="H105" s="334"/>
      <c r="I105" s="335"/>
      <c r="J105" s="20">
        <f t="shared" si="7"/>
        <v>0</v>
      </c>
      <c r="K105" s="21">
        <f t="shared" si="7"/>
        <v>0</v>
      </c>
      <c r="L105" s="8"/>
    </row>
    <row r="106" spans="1:12" ht="12.75">
      <c r="A106" s="440"/>
      <c r="B106" s="26">
        <v>6816</v>
      </c>
      <c r="C106" s="25" t="s">
        <v>30</v>
      </c>
      <c r="D106" s="334"/>
      <c r="E106" s="345"/>
      <c r="F106" s="334"/>
      <c r="G106" s="335"/>
      <c r="H106" s="334"/>
      <c r="I106" s="335"/>
      <c r="J106" s="20">
        <f t="shared" si="7"/>
        <v>0</v>
      </c>
      <c r="K106" s="21">
        <f t="shared" si="7"/>
        <v>0</v>
      </c>
      <c r="L106" s="8"/>
    </row>
    <row r="107" spans="1:12" ht="12.75">
      <c r="A107" s="440"/>
      <c r="B107" s="26">
        <v>6817</v>
      </c>
      <c r="C107" s="25" t="s">
        <v>31</v>
      </c>
      <c r="D107" s="334"/>
      <c r="E107" s="345"/>
      <c r="F107" s="334"/>
      <c r="G107" s="335"/>
      <c r="H107" s="334"/>
      <c r="I107" s="335"/>
      <c r="J107" s="20">
        <f t="shared" si="7"/>
        <v>0</v>
      </c>
      <c r="K107" s="21">
        <f t="shared" si="7"/>
        <v>0</v>
      </c>
      <c r="L107" s="8"/>
    </row>
    <row r="108" spans="1:12" ht="12.75">
      <c r="A108" s="440"/>
      <c r="B108" s="26">
        <v>686</v>
      </c>
      <c r="C108" s="25" t="s">
        <v>32</v>
      </c>
      <c r="D108" s="334"/>
      <c r="E108" s="345"/>
      <c r="F108" s="334"/>
      <c r="G108" s="335"/>
      <c r="H108" s="334"/>
      <c r="I108" s="335"/>
      <c r="J108" s="20">
        <f t="shared" si="7"/>
        <v>0</v>
      </c>
      <c r="K108" s="21">
        <f t="shared" si="7"/>
        <v>0</v>
      </c>
      <c r="L108" s="8"/>
    </row>
    <row r="109" spans="1:12" ht="12.75">
      <c r="A109" s="440"/>
      <c r="B109" s="26">
        <v>687</v>
      </c>
      <c r="C109" s="25" t="s">
        <v>33</v>
      </c>
      <c r="D109" s="334"/>
      <c r="E109" s="345"/>
      <c r="F109" s="334"/>
      <c r="G109" s="335"/>
      <c r="H109" s="334"/>
      <c r="I109" s="335"/>
      <c r="J109" s="20">
        <f t="shared" si="7"/>
        <v>0</v>
      </c>
      <c r="K109" s="21">
        <f t="shared" si="7"/>
        <v>0</v>
      </c>
      <c r="L109" s="8"/>
    </row>
    <row r="110" spans="1:12" s="493" customFormat="1" ht="12.75">
      <c r="A110" s="440"/>
      <c r="B110" s="422">
        <v>68741</v>
      </c>
      <c r="C110" s="27" t="s">
        <v>34</v>
      </c>
      <c r="D110" s="388"/>
      <c r="E110" s="389"/>
      <c r="F110" s="388"/>
      <c r="G110" s="390"/>
      <c r="H110" s="388"/>
      <c r="I110" s="390"/>
      <c r="J110" s="391">
        <f t="shared" si="7"/>
        <v>0</v>
      </c>
      <c r="K110" s="392">
        <f t="shared" si="7"/>
        <v>0</v>
      </c>
      <c r="L110" s="492"/>
    </row>
    <row r="111" spans="1:12" s="493" customFormat="1" ht="12.75">
      <c r="A111" s="440"/>
      <c r="B111" s="422">
        <v>68742</v>
      </c>
      <c r="C111" s="27" t="s">
        <v>35</v>
      </c>
      <c r="D111" s="388"/>
      <c r="E111" s="389"/>
      <c r="F111" s="388"/>
      <c r="G111" s="390"/>
      <c r="H111" s="388"/>
      <c r="I111" s="390"/>
      <c r="J111" s="391">
        <f t="shared" si="7"/>
        <v>0</v>
      </c>
      <c r="K111" s="392">
        <f t="shared" si="7"/>
        <v>0</v>
      </c>
      <c r="L111" s="492"/>
    </row>
    <row r="112" spans="1:12" ht="13.5" thickBot="1">
      <c r="A112" s="440"/>
      <c r="B112" s="26">
        <v>689</v>
      </c>
      <c r="C112" s="28" t="s">
        <v>334</v>
      </c>
      <c r="D112" s="336"/>
      <c r="E112" s="346"/>
      <c r="F112" s="336"/>
      <c r="G112" s="337"/>
      <c r="H112" s="336"/>
      <c r="I112" s="337"/>
      <c r="J112" s="22">
        <f t="shared" si="7"/>
        <v>0</v>
      </c>
      <c r="K112" s="23">
        <f t="shared" si="7"/>
        <v>0</v>
      </c>
      <c r="L112" s="8"/>
    </row>
    <row r="113" spans="1:12" ht="13.5" thickBot="1">
      <c r="A113" s="440"/>
      <c r="B113" s="29"/>
      <c r="C113" s="30" t="s">
        <v>36</v>
      </c>
      <c r="D113" s="31">
        <f aca="true" t="shared" si="8" ref="D113:K113">SUM(D21:D23,D26,D29:D32,D35,D38:D40,D43,D46:D50,D53:D63,D65:D66,D69,D72:D74,D81,D88:D89,D92,D99:D109,D112)</f>
        <v>0</v>
      </c>
      <c r="E113" s="32">
        <f t="shared" si="8"/>
        <v>0</v>
      </c>
      <c r="F113" s="423">
        <f t="shared" si="8"/>
        <v>0</v>
      </c>
      <c r="G113" s="424">
        <f t="shared" si="8"/>
        <v>0</v>
      </c>
      <c r="H113" s="423">
        <f t="shared" si="8"/>
        <v>0</v>
      </c>
      <c r="I113" s="424">
        <f t="shared" si="8"/>
        <v>0</v>
      </c>
      <c r="J113" s="423">
        <f t="shared" si="8"/>
        <v>0</v>
      </c>
      <c r="K113" s="424">
        <f t="shared" si="8"/>
        <v>0</v>
      </c>
      <c r="L113" s="8"/>
    </row>
    <row r="114" spans="1:12" ht="13.5" thickBot="1">
      <c r="A114" s="440"/>
      <c r="B114" s="26"/>
      <c r="C114" s="33" t="s">
        <v>37</v>
      </c>
      <c r="D114" s="486">
        <f aca="true" t="shared" si="9" ref="D114:I114">IF(D162&gt;D113,D162-D113,)</f>
        <v>0</v>
      </c>
      <c r="E114" s="487">
        <f t="shared" si="9"/>
        <v>0</v>
      </c>
      <c r="F114" s="488">
        <f t="shared" si="9"/>
        <v>0</v>
      </c>
      <c r="G114" s="489">
        <f t="shared" si="9"/>
        <v>0</v>
      </c>
      <c r="H114" s="488">
        <f t="shared" si="9"/>
        <v>0</v>
      </c>
      <c r="I114" s="489">
        <f t="shared" si="9"/>
        <v>0</v>
      </c>
      <c r="J114" s="34">
        <f>IF((D114+F114+H114)&lt;(D163+F163+H163),0,D114+F114+H114-D163-F163-H163)</f>
        <v>0</v>
      </c>
      <c r="K114" s="35">
        <f>IF((E114+G114+I114)&lt;(E163+G163+I163),0,E114+G114+I114-E163-G163-I163)</f>
        <v>0</v>
      </c>
      <c r="L114" s="8"/>
    </row>
    <row r="115" spans="1:12" ht="13.5" thickBot="1">
      <c r="A115" s="440"/>
      <c r="B115" s="29"/>
      <c r="C115" s="30" t="s">
        <v>38</v>
      </c>
      <c r="D115" s="31">
        <f>D114+D113</f>
        <v>0</v>
      </c>
      <c r="E115" s="32">
        <f aca="true" t="shared" si="10" ref="E115:K115">E114+E113</f>
        <v>0</v>
      </c>
      <c r="F115" s="423">
        <f t="shared" si="10"/>
        <v>0</v>
      </c>
      <c r="G115" s="424">
        <f t="shared" si="10"/>
        <v>0</v>
      </c>
      <c r="H115" s="423">
        <f t="shared" si="10"/>
        <v>0</v>
      </c>
      <c r="I115" s="424">
        <f t="shared" si="10"/>
        <v>0</v>
      </c>
      <c r="J115" s="423">
        <f t="shared" si="10"/>
        <v>0</v>
      </c>
      <c r="K115" s="424">
        <f t="shared" si="10"/>
        <v>0</v>
      </c>
      <c r="L115" s="8"/>
    </row>
    <row r="116" spans="1:12" ht="12.75">
      <c r="A116" s="440"/>
      <c r="B116" s="29"/>
      <c r="C116" s="26" t="s">
        <v>241</v>
      </c>
      <c r="D116" s="29"/>
      <c r="E116" s="29"/>
      <c r="F116" s="29"/>
      <c r="G116" s="29"/>
      <c r="H116" s="29"/>
      <c r="I116" s="29"/>
      <c r="J116" s="29"/>
      <c r="K116" s="29"/>
      <c r="L116" s="8"/>
    </row>
    <row r="117" spans="1:12" ht="13.5" thickBot="1">
      <c r="A117" s="440"/>
      <c r="B117" s="29"/>
      <c r="C117" s="425" t="s">
        <v>49</v>
      </c>
      <c r="D117" s="29"/>
      <c r="E117" s="29"/>
      <c r="F117" s="29"/>
      <c r="G117" s="29"/>
      <c r="H117" s="29"/>
      <c r="I117" s="29"/>
      <c r="J117" s="29"/>
      <c r="K117" s="29"/>
      <c r="L117" s="8"/>
    </row>
    <row r="118" spans="1:12" s="452" customFormat="1" ht="12.75">
      <c r="A118" s="440"/>
      <c r="B118" s="601" t="s">
        <v>178</v>
      </c>
      <c r="C118" s="602" t="s">
        <v>7</v>
      </c>
      <c r="D118" s="592" t="s">
        <v>4</v>
      </c>
      <c r="E118" s="594"/>
      <c r="F118" s="592" t="s">
        <v>5</v>
      </c>
      <c r="G118" s="594"/>
      <c r="H118" s="592" t="s">
        <v>6</v>
      </c>
      <c r="I118" s="594"/>
      <c r="J118" s="592" t="s">
        <v>0</v>
      </c>
      <c r="K118" s="594"/>
      <c r="L118" s="8"/>
    </row>
    <row r="119" spans="1:15" ht="27" thickBot="1">
      <c r="A119" s="440"/>
      <c r="B119" s="601"/>
      <c r="C119" s="603"/>
      <c r="D119" s="400" t="str">
        <f>IF('Page de garde'!$D$4="","Réel N-1 (ou anticipé N-1)","Réel "&amp;'Page de garde'!$D$4-1&amp;" (ou anticipé "&amp;'Page de garde'!$D$4-1&amp;")")</f>
        <v>Réel N-1 (ou anticipé N-1)</v>
      </c>
      <c r="E119" s="401" t="str">
        <f>IF('Page de garde'!$D$4="","Prévu N","Prévu "&amp;'Page de garde'!$D$4)</f>
        <v>Prévu N</v>
      </c>
      <c r="F119" s="400" t="str">
        <f>IF('Page de garde'!$D$4="","Réel N-1 (ou anticipé N-1)","Réel "&amp;'Page de garde'!$D$4-1&amp;" (ou anticipé "&amp;'Page de garde'!$D$4-1&amp;")")</f>
        <v>Réel N-1 (ou anticipé N-1)</v>
      </c>
      <c r="G119" s="402" t="str">
        <f>IF('Page de garde'!$D$4="","Prévu N","Prévu "&amp;'Page de garde'!$D$4)</f>
        <v>Prévu N</v>
      </c>
      <c r="H119" s="400" t="str">
        <f>IF('Page de garde'!$D$4="","Réel N-1 (ou anticipé N-1)","Réel "&amp;'Page de garde'!$D$4-1&amp;" (ou anticipé "&amp;'Page de garde'!$D$4-1&amp;")")</f>
        <v>Réel N-1 (ou anticipé N-1)</v>
      </c>
      <c r="I119" s="402" t="str">
        <f>IF('Page de garde'!$D$4="","Prévu N","Prévu "&amp;'Page de garde'!$D$4)</f>
        <v>Prévu N</v>
      </c>
      <c r="J119" s="400" t="str">
        <f>IF('Page de garde'!$D$4="","Réel N-1 (ou anticipé N-1)","Réel "&amp;'Page de garde'!$D$4-1&amp;" (ou anticipé "&amp;'Page de garde'!$D$4-1&amp;")")</f>
        <v>Réel N-1 (ou anticipé N-1)</v>
      </c>
      <c r="K119" s="402" t="str">
        <f>IF('Page de garde'!$D$4="","Prévu N","Prévu "&amp;'Page de garde'!$D$4)</f>
        <v>Prévu N</v>
      </c>
      <c r="L119" s="8"/>
      <c r="M119" s="452"/>
      <c r="N119" s="452"/>
      <c r="O119" s="452"/>
    </row>
    <row r="120" spans="1:15" ht="12.75">
      <c r="A120" s="440"/>
      <c r="B120" s="36"/>
      <c r="C120" s="82" t="s">
        <v>39</v>
      </c>
      <c r="D120" s="18">
        <f>SUM(D121:D122)+D132</f>
        <v>0</v>
      </c>
      <c r="E120" s="19">
        <f aca="true" t="shared" si="11" ref="E120:K120">SUM(E121:E122)+E132</f>
        <v>0</v>
      </c>
      <c r="F120" s="18">
        <f t="shared" si="11"/>
        <v>0</v>
      </c>
      <c r="G120" s="19">
        <f t="shared" si="11"/>
        <v>0</v>
      </c>
      <c r="H120" s="18">
        <f t="shared" si="11"/>
        <v>0</v>
      </c>
      <c r="I120" s="19">
        <f t="shared" si="11"/>
        <v>0</v>
      </c>
      <c r="J120" s="18">
        <f t="shared" si="11"/>
        <v>0</v>
      </c>
      <c r="K120" s="19">
        <f t="shared" si="11"/>
        <v>0</v>
      </c>
      <c r="L120" s="8"/>
      <c r="M120" s="37"/>
      <c r="N120" s="38"/>
      <c r="O120" s="452"/>
    </row>
    <row r="121" spans="1:15" ht="12.75">
      <c r="A121" s="440"/>
      <c r="B121" s="36">
        <v>732</v>
      </c>
      <c r="C121" s="472" t="s">
        <v>40</v>
      </c>
      <c r="D121" s="334"/>
      <c r="E121" s="335"/>
      <c r="F121" s="334"/>
      <c r="G121" s="335"/>
      <c r="H121" s="334"/>
      <c r="I121" s="335"/>
      <c r="J121" s="20">
        <f aca="true" t="shared" si="12" ref="J121:K131">D121+F121+H121</f>
        <v>0</v>
      </c>
      <c r="K121" s="21">
        <f t="shared" si="12"/>
        <v>0</v>
      </c>
      <c r="L121" s="8"/>
      <c r="M121" s="37"/>
      <c r="N121" s="38"/>
      <c r="O121" s="452"/>
    </row>
    <row r="122" spans="1:15" ht="12.75">
      <c r="A122" s="440"/>
      <c r="B122" s="36">
        <v>735</v>
      </c>
      <c r="C122" s="472" t="s">
        <v>41</v>
      </c>
      <c r="D122" s="20">
        <f aca="true" t="shared" si="13" ref="D122:I122">SUM(D123:D131)</f>
        <v>0</v>
      </c>
      <c r="E122" s="21">
        <f t="shared" si="13"/>
        <v>0</v>
      </c>
      <c r="F122" s="20">
        <f t="shared" si="13"/>
        <v>0</v>
      </c>
      <c r="G122" s="21">
        <f t="shared" si="13"/>
        <v>0</v>
      </c>
      <c r="H122" s="20">
        <f t="shared" si="13"/>
        <v>0</v>
      </c>
      <c r="I122" s="21">
        <f t="shared" si="13"/>
        <v>0</v>
      </c>
      <c r="J122" s="20">
        <f t="shared" si="12"/>
        <v>0</v>
      </c>
      <c r="K122" s="21">
        <f t="shared" si="12"/>
        <v>0</v>
      </c>
      <c r="L122" s="8"/>
      <c r="M122" s="37"/>
      <c r="N122" s="38"/>
      <c r="O122" s="452"/>
    </row>
    <row r="123" spans="1:15" ht="12.75">
      <c r="A123" s="440"/>
      <c r="B123" s="374">
        <v>7351</v>
      </c>
      <c r="C123" s="39" t="s">
        <v>330</v>
      </c>
      <c r="D123" s="388"/>
      <c r="E123" s="390"/>
      <c r="F123" s="388"/>
      <c r="G123" s="390"/>
      <c r="H123" s="388"/>
      <c r="I123" s="390"/>
      <c r="J123" s="391">
        <f t="shared" si="12"/>
        <v>0</v>
      </c>
      <c r="K123" s="392">
        <f t="shared" si="12"/>
        <v>0</v>
      </c>
      <c r="L123" s="8"/>
      <c r="M123" s="37"/>
      <c r="N123" s="38"/>
      <c r="O123" s="452"/>
    </row>
    <row r="124" spans="1:15" ht="12.75">
      <c r="A124" s="440"/>
      <c r="B124" s="374">
        <v>7351125</v>
      </c>
      <c r="C124" s="39" t="s">
        <v>260</v>
      </c>
      <c r="D124" s="388"/>
      <c r="E124" s="390"/>
      <c r="F124" s="388"/>
      <c r="G124" s="390"/>
      <c r="H124" s="388"/>
      <c r="I124" s="390"/>
      <c r="J124" s="391">
        <f t="shared" si="12"/>
        <v>0</v>
      </c>
      <c r="K124" s="392">
        <f t="shared" si="12"/>
        <v>0</v>
      </c>
      <c r="L124" s="8"/>
      <c r="M124" s="37"/>
      <c r="N124" s="38"/>
      <c r="O124" s="452"/>
    </row>
    <row r="125" spans="1:15" ht="12.75">
      <c r="A125" s="440"/>
      <c r="B125" s="374">
        <v>7352</v>
      </c>
      <c r="C125" s="39" t="s">
        <v>313</v>
      </c>
      <c r="D125" s="388"/>
      <c r="E125" s="390"/>
      <c r="F125" s="388"/>
      <c r="G125" s="390"/>
      <c r="H125" s="388"/>
      <c r="I125" s="390"/>
      <c r="J125" s="391">
        <f t="shared" si="12"/>
        <v>0</v>
      </c>
      <c r="K125" s="392">
        <f t="shared" si="12"/>
        <v>0</v>
      </c>
      <c r="L125" s="8"/>
      <c r="M125" s="37"/>
      <c r="N125" s="38"/>
      <c r="O125" s="452"/>
    </row>
    <row r="126" spans="1:15" ht="12.75">
      <c r="A126" s="440"/>
      <c r="B126" s="374">
        <v>7352121</v>
      </c>
      <c r="C126" s="39" t="s">
        <v>314</v>
      </c>
      <c r="D126" s="416"/>
      <c r="E126" s="417"/>
      <c r="F126" s="388"/>
      <c r="G126" s="390"/>
      <c r="H126" s="416"/>
      <c r="I126" s="417"/>
      <c r="J126" s="391">
        <f t="shared" si="12"/>
        <v>0</v>
      </c>
      <c r="K126" s="392">
        <f t="shared" si="12"/>
        <v>0</v>
      </c>
      <c r="L126" s="8"/>
      <c r="M126" s="37"/>
      <c r="N126" s="38"/>
      <c r="O126" s="452"/>
    </row>
    <row r="127" spans="1:15" ht="12.75">
      <c r="A127" s="440"/>
      <c r="B127" s="374">
        <v>7352122</v>
      </c>
      <c r="C127" s="39" t="s">
        <v>315</v>
      </c>
      <c r="D127" s="416"/>
      <c r="E127" s="417"/>
      <c r="F127" s="388"/>
      <c r="G127" s="390"/>
      <c r="H127" s="416"/>
      <c r="I127" s="417"/>
      <c r="J127" s="391">
        <f t="shared" si="12"/>
        <v>0</v>
      </c>
      <c r="K127" s="392">
        <f t="shared" si="12"/>
        <v>0</v>
      </c>
      <c r="L127" s="8"/>
      <c r="M127" s="37"/>
      <c r="N127" s="38"/>
      <c r="O127" s="452"/>
    </row>
    <row r="128" spans="1:15" ht="12.75">
      <c r="A128" s="440"/>
      <c r="B128" s="374">
        <v>7352282</v>
      </c>
      <c r="C128" s="39" t="s">
        <v>344</v>
      </c>
      <c r="D128" s="416"/>
      <c r="E128" s="417"/>
      <c r="F128" s="388"/>
      <c r="G128" s="390"/>
      <c r="H128" s="416"/>
      <c r="I128" s="417"/>
      <c r="J128" s="391">
        <f t="shared" si="12"/>
        <v>0</v>
      </c>
      <c r="K128" s="392">
        <f t="shared" si="12"/>
        <v>0</v>
      </c>
      <c r="L128" s="8"/>
      <c r="M128" s="37"/>
      <c r="N128" s="38"/>
      <c r="O128" s="452"/>
    </row>
    <row r="129" spans="1:15" ht="12.75">
      <c r="A129" s="440"/>
      <c r="B129" s="374">
        <v>7353</v>
      </c>
      <c r="C129" s="39" t="s">
        <v>316</v>
      </c>
      <c r="D129" s="388"/>
      <c r="E129" s="390"/>
      <c r="F129" s="388"/>
      <c r="G129" s="390"/>
      <c r="H129" s="388"/>
      <c r="I129" s="390"/>
      <c r="J129" s="391">
        <f t="shared" si="12"/>
        <v>0</v>
      </c>
      <c r="K129" s="392">
        <f t="shared" si="12"/>
        <v>0</v>
      </c>
      <c r="L129" s="8"/>
      <c r="M129" s="37"/>
      <c r="N129" s="38"/>
      <c r="O129" s="452"/>
    </row>
    <row r="130" spans="1:15" ht="12.75">
      <c r="A130" s="440"/>
      <c r="B130" s="374">
        <v>73532</v>
      </c>
      <c r="C130" s="39" t="s">
        <v>317</v>
      </c>
      <c r="D130" s="416"/>
      <c r="E130" s="417"/>
      <c r="F130" s="388"/>
      <c r="G130" s="390"/>
      <c r="H130" s="416"/>
      <c r="I130" s="417"/>
      <c r="J130" s="391">
        <f t="shared" si="12"/>
        <v>0</v>
      </c>
      <c r="K130" s="392">
        <f t="shared" si="12"/>
        <v>0</v>
      </c>
      <c r="L130" s="8"/>
      <c r="M130" s="37"/>
      <c r="N130" s="38"/>
      <c r="O130" s="452"/>
    </row>
    <row r="131" spans="1:15" ht="12.75">
      <c r="A131" s="440"/>
      <c r="B131" s="374">
        <v>7358</v>
      </c>
      <c r="C131" s="39" t="s">
        <v>261</v>
      </c>
      <c r="D131" s="388"/>
      <c r="E131" s="390"/>
      <c r="F131" s="388"/>
      <c r="G131" s="390"/>
      <c r="H131" s="388"/>
      <c r="I131" s="390"/>
      <c r="J131" s="391">
        <f t="shared" si="12"/>
        <v>0</v>
      </c>
      <c r="K131" s="392">
        <f t="shared" si="12"/>
        <v>0</v>
      </c>
      <c r="L131" s="8"/>
      <c r="M131" s="37"/>
      <c r="N131" s="38"/>
      <c r="O131" s="452"/>
    </row>
    <row r="132" spans="1:15" ht="12.75">
      <c r="A132" s="440"/>
      <c r="B132" s="36">
        <v>738</v>
      </c>
      <c r="C132" s="472" t="s">
        <v>42</v>
      </c>
      <c r="D132" s="334"/>
      <c r="E132" s="335"/>
      <c r="F132" s="334"/>
      <c r="G132" s="335"/>
      <c r="H132" s="334"/>
      <c r="I132" s="335"/>
      <c r="J132" s="20">
        <f aca="true" t="shared" si="14" ref="J132:K147">D132+F132+H132</f>
        <v>0</v>
      </c>
      <c r="K132" s="21">
        <f aca="true" t="shared" si="15" ref="K132:K138">E132+G132+I132</f>
        <v>0</v>
      </c>
      <c r="L132" s="8"/>
      <c r="M132" s="457"/>
      <c r="N132" s="458"/>
      <c r="O132" s="452"/>
    </row>
    <row r="133" spans="1:15" ht="12.75">
      <c r="A133" s="440"/>
      <c r="B133" s="36"/>
      <c r="C133" s="40" t="s">
        <v>43</v>
      </c>
      <c r="D133" s="18">
        <f aca="true" t="shared" si="16" ref="D133:I133">SUM(D134:D144)</f>
        <v>0</v>
      </c>
      <c r="E133" s="19">
        <f t="shared" si="16"/>
        <v>0</v>
      </c>
      <c r="F133" s="18">
        <f t="shared" si="16"/>
        <v>0</v>
      </c>
      <c r="G133" s="19">
        <f t="shared" si="16"/>
        <v>0</v>
      </c>
      <c r="H133" s="18">
        <f t="shared" si="16"/>
        <v>0</v>
      </c>
      <c r="I133" s="19">
        <f t="shared" si="16"/>
        <v>0</v>
      </c>
      <c r="J133" s="20">
        <f>D133+F133+H133</f>
        <v>0</v>
      </c>
      <c r="K133" s="21">
        <f t="shared" si="15"/>
        <v>0</v>
      </c>
      <c r="L133" s="8"/>
      <c r="M133" s="457"/>
      <c r="N133" s="458"/>
      <c r="O133" s="452"/>
    </row>
    <row r="134" spans="1:15" ht="12.75">
      <c r="A134" s="440"/>
      <c r="B134" s="36">
        <v>70</v>
      </c>
      <c r="C134" s="362" t="s">
        <v>195</v>
      </c>
      <c r="D134" s="334"/>
      <c r="E134" s="335"/>
      <c r="F134" s="334"/>
      <c r="G134" s="335"/>
      <c r="H134" s="334"/>
      <c r="I134" s="335"/>
      <c r="J134" s="20">
        <f t="shared" si="14"/>
        <v>0</v>
      </c>
      <c r="K134" s="21">
        <f t="shared" si="15"/>
        <v>0</v>
      </c>
      <c r="L134" s="8"/>
      <c r="M134" s="37"/>
      <c r="N134" s="38"/>
      <c r="O134" s="452"/>
    </row>
    <row r="135" spans="1:15" ht="12.75">
      <c r="A135" s="440"/>
      <c r="B135" s="36">
        <v>71</v>
      </c>
      <c r="C135" s="362" t="s">
        <v>126</v>
      </c>
      <c r="D135" s="334"/>
      <c r="E135" s="335"/>
      <c r="F135" s="334"/>
      <c r="G135" s="335"/>
      <c r="H135" s="334"/>
      <c r="I135" s="335"/>
      <c r="J135" s="20">
        <f t="shared" si="14"/>
        <v>0</v>
      </c>
      <c r="K135" s="21">
        <f t="shared" si="15"/>
        <v>0</v>
      </c>
      <c r="L135" s="8"/>
      <c r="M135" s="37"/>
      <c r="N135" s="38"/>
      <c r="O135" s="452"/>
    </row>
    <row r="136" spans="1:15" ht="12.75">
      <c r="A136" s="440"/>
      <c r="B136" s="36">
        <v>72</v>
      </c>
      <c r="C136" s="362" t="s">
        <v>101</v>
      </c>
      <c r="D136" s="334"/>
      <c r="E136" s="335"/>
      <c r="F136" s="334"/>
      <c r="G136" s="335"/>
      <c r="H136" s="334"/>
      <c r="I136" s="335"/>
      <c r="J136" s="20">
        <f t="shared" si="14"/>
        <v>0</v>
      </c>
      <c r="K136" s="21">
        <f t="shared" si="15"/>
        <v>0</v>
      </c>
      <c r="L136" s="8"/>
      <c r="M136" s="37"/>
      <c r="N136" s="38"/>
      <c r="O136" s="452"/>
    </row>
    <row r="137" spans="1:15" ht="12.75">
      <c r="A137" s="440"/>
      <c r="B137" s="36">
        <v>74</v>
      </c>
      <c r="C137" s="362" t="s">
        <v>102</v>
      </c>
      <c r="D137" s="334"/>
      <c r="E137" s="335"/>
      <c r="F137" s="334"/>
      <c r="G137" s="335"/>
      <c r="H137" s="334"/>
      <c r="I137" s="335"/>
      <c r="J137" s="20">
        <f t="shared" si="14"/>
        <v>0</v>
      </c>
      <c r="K137" s="21">
        <f t="shared" si="15"/>
        <v>0</v>
      </c>
      <c r="L137" s="8"/>
      <c r="M137" s="41"/>
      <c r="N137" s="42"/>
      <c r="O137" s="452"/>
    </row>
    <row r="138" spans="1:13" ht="12.75">
      <c r="A138" s="440"/>
      <c r="B138" s="36">
        <v>75</v>
      </c>
      <c r="C138" s="362" t="s">
        <v>103</v>
      </c>
      <c r="D138" s="334"/>
      <c r="E138" s="335"/>
      <c r="F138" s="334"/>
      <c r="G138" s="335"/>
      <c r="H138" s="334"/>
      <c r="I138" s="335"/>
      <c r="J138" s="20">
        <f t="shared" si="14"/>
        <v>0</v>
      </c>
      <c r="K138" s="21">
        <f t="shared" si="15"/>
        <v>0</v>
      </c>
      <c r="L138" s="8"/>
      <c r="M138" s="43"/>
    </row>
    <row r="139" spans="1:13" ht="12.75">
      <c r="A139" s="440"/>
      <c r="B139" s="36">
        <v>603</v>
      </c>
      <c r="C139" s="362" t="s">
        <v>104</v>
      </c>
      <c r="D139" s="338"/>
      <c r="E139" s="339"/>
      <c r="F139" s="338"/>
      <c r="G139" s="339"/>
      <c r="H139" s="338"/>
      <c r="I139" s="339"/>
      <c r="J139" s="20">
        <f t="shared" si="14"/>
        <v>0</v>
      </c>
      <c r="K139" s="21">
        <f t="shared" si="14"/>
        <v>0</v>
      </c>
      <c r="L139" s="8"/>
      <c r="M139" s="43"/>
    </row>
    <row r="140" spans="1:13" ht="12.75">
      <c r="A140" s="440"/>
      <c r="B140" s="36" t="s">
        <v>198</v>
      </c>
      <c r="C140" s="362" t="s">
        <v>318</v>
      </c>
      <c r="D140" s="338"/>
      <c r="E140" s="339"/>
      <c r="F140" s="338"/>
      <c r="G140" s="339"/>
      <c r="H140" s="338"/>
      <c r="I140" s="339"/>
      <c r="J140" s="20">
        <f t="shared" si="14"/>
        <v>0</v>
      </c>
      <c r="K140" s="21">
        <f t="shared" si="14"/>
        <v>0</v>
      </c>
      <c r="L140" s="8"/>
      <c r="M140" s="43"/>
    </row>
    <row r="141" spans="1:13" ht="12.75">
      <c r="A141" s="440"/>
      <c r="B141" s="36" t="s">
        <v>200</v>
      </c>
      <c r="C141" s="362" t="s">
        <v>199</v>
      </c>
      <c r="D141" s="338"/>
      <c r="E141" s="339"/>
      <c r="F141" s="338"/>
      <c r="G141" s="339"/>
      <c r="H141" s="338"/>
      <c r="I141" s="339"/>
      <c r="J141" s="20">
        <f t="shared" si="14"/>
        <v>0</v>
      </c>
      <c r="K141" s="21">
        <f t="shared" si="14"/>
        <v>0</v>
      </c>
      <c r="L141" s="8"/>
      <c r="M141" s="43"/>
    </row>
    <row r="142" spans="1:13" ht="12.75">
      <c r="A142" s="440"/>
      <c r="B142" s="36" t="s">
        <v>109</v>
      </c>
      <c r="C142" s="362" t="s">
        <v>201</v>
      </c>
      <c r="D142" s="338"/>
      <c r="E142" s="339"/>
      <c r="F142" s="338"/>
      <c r="G142" s="339"/>
      <c r="H142" s="338"/>
      <c r="I142" s="339"/>
      <c r="J142" s="20">
        <f t="shared" si="14"/>
        <v>0</v>
      </c>
      <c r="K142" s="21">
        <f t="shared" si="14"/>
        <v>0</v>
      </c>
      <c r="L142" s="8"/>
      <c r="M142" s="43"/>
    </row>
    <row r="143" spans="1:13" ht="12.75">
      <c r="A143" s="440"/>
      <c r="B143" s="36">
        <v>6489</v>
      </c>
      <c r="C143" s="362" t="s">
        <v>111</v>
      </c>
      <c r="D143" s="338"/>
      <c r="E143" s="339"/>
      <c r="F143" s="338"/>
      <c r="G143" s="339"/>
      <c r="H143" s="338"/>
      <c r="I143" s="339"/>
      <c r="J143" s="20">
        <f t="shared" si="14"/>
        <v>0</v>
      </c>
      <c r="K143" s="21">
        <f t="shared" si="14"/>
        <v>0</v>
      </c>
      <c r="L143" s="8"/>
      <c r="M143" s="43"/>
    </row>
    <row r="144" spans="1:13" ht="12.75">
      <c r="A144" s="440"/>
      <c r="B144" s="36">
        <v>6611</v>
      </c>
      <c r="C144" s="362" t="s">
        <v>144</v>
      </c>
      <c r="D144" s="338"/>
      <c r="E144" s="339"/>
      <c r="F144" s="338"/>
      <c r="G144" s="339"/>
      <c r="H144" s="338"/>
      <c r="I144" s="339"/>
      <c r="J144" s="20">
        <f t="shared" si="14"/>
        <v>0</v>
      </c>
      <c r="K144" s="21">
        <f t="shared" si="14"/>
        <v>0</v>
      </c>
      <c r="L144" s="8"/>
      <c r="M144" s="43"/>
    </row>
    <row r="145" spans="1:13" ht="12.75">
      <c r="A145" s="440"/>
      <c r="B145" s="36"/>
      <c r="C145" s="44" t="s">
        <v>181</v>
      </c>
      <c r="D145" s="18">
        <f aca="true" t="shared" si="17" ref="D145:I145">SUM(D146:D161)-D158-D159</f>
        <v>0</v>
      </c>
      <c r="E145" s="19">
        <f t="shared" si="17"/>
        <v>0</v>
      </c>
      <c r="F145" s="18">
        <f t="shared" si="17"/>
        <v>0</v>
      </c>
      <c r="G145" s="19">
        <f t="shared" si="17"/>
        <v>0</v>
      </c>
      <c r="H145" s="18">
        <f t="shared" si="17"/>
        <v>0</v>
      </c>
      <c r="I145" s="19">
        <f t="shared" si="17"/>
        <v>0</v>
      </c>
      <c r="J145" s="20">
        <f>D145+F145+H145</f>
        <v>0</v>
      </c>
      <c r="K145" s="21">
        <f t="shared" si="14"/>
        <v>0</v>
      </c>
      <c r="L145" s="8"/>
      <c r="M145" s="43"/>
    </row>
    <row r="146" spans="1:13" ht="12.75">
      <c r="A146" s="440"/>
      <c r="B146" s="36">
        <v>76</v>
      </c>
      <c r="C146" s="362" t="s">
        <v>112</v>
      </c>
      <c r="D146" s="334"/>
      <c r="E146" s="335"/>
      <c r="F146" s="334"/>
      <c r="G146" s="335"/>
      <c r="H146" s="334"/>
      <c r="I146" s="335"/>
      <c r="J146" s="20">
        <f>D146+F146+H146</f>
        <v>0</v>
      </c>
      <c r="K146" s="21">
        <f t="shared" si="14"/>
        <v>0</v>
      </c>
      <c r="L146" s="8"/>
      <c r="M146" s="43"/>
    </row>
    <row r="147" spans="1:13" ht="12.75">
      <c r="A147" s="440"/>
      <c r="B147" s="36">
        <v>771</v>
      </c>
      <c r="C147" s="363" t="s">
        <v>114</v>
      </c>
      <c r="D147" s="334"/>
      <c r="E147" s="335"/>
      <c r="F147" s="334"/>
      <c r="G147" s="335"/>
      <c r="H147" s="334"/>
      <c r="I147" s="335"/>
      <c r="J147" s="20">
        <f aca="true" t="shared" si="18" ref="J147:K161">D147+F147+H147</f>
        <v>0</v>
      </c>
      <c r="K147" s="21">
        <f t="shared" si="14"/>
        <v>0</v>
      </c>
      <c r="L147" s="8"/>
      <c r="M147" s="43"/>
    </row>
    <row r="148" spans="1:13" ht="26.25">
      <c r="A148" s="440"/>
      <c r="B148" s="36">
        <v>773</v>
      </c>
      <c r="C148" s="363" t="s">
        <v>115</v>
      </c>
      <c r="D148" s="334"/>
      <c r="E148" s="335"/>
      <c r="F148" s="334"/>
      <c r="G148" s="335"/>
      <c r="H148" s="334"/>
      <c r="I148" s="335"/>
      <c r="J148" s="20">
        <f t="shared" si="18"/>
        <v>0</v>
      </c>
      <c r="K148" s="21">
        <f t="shared" si="18"/>
        <v>0</v>
      </c>
      <c r="L148" s="8"/>
      <c r="M148" s="43"/>
    </row>
    <row r="149" spans="1:13" ht="12.75">
      <c r="A149" s="440"/>
      <c r="B149" s="36">
        <v>775</v>
      </c>
      <c r="C149" s="363" t="s">
        <v>242</v>
      </c>
      <c r="D149" s="334"/>
      <c r="E149" s="335"/>
      <c r="F149" s="334"/>
      <c r="G149" s="335"/>
      <c r="H149" s="334"/>
      <c r="I149" s="335"/>
      <c r="J149" s="20">
        <f t="shared" si="18"/>
        <v>0</v>
      </c>
      <c r="K149" s="21">
        <f t="shared" si="18"/>
        <v>0</v>
      </c>
      <c r="L149" s="8"/>
      <c r="M149" s="43"/>
    </row>
    <row r="150" spans="1:13" ht="12.75">
      <c r="A150" s="440"/>
      <c r="B150" s="36">
        <v>777</v>
      </c>
      <c r="C150" s="363" t="s">
        <v>116</v>
      </c>
      <c r="D150" s="334"/>
      <c r="E150" s="335"/>
      <c r="F150" s="334"/>
      <c r="G150" s="335"/>
      <c r="H150" s="334"/>
      <c r="I150" s="335"/>
      <c r="J150" s="20">
        <f t="shared" si="18"/>
        <v>0</v>
      </c>
      <c r="K150" s="21">
        <f t="shared" si="18"/>
        <v>0</v>
      </c>
      <c r="L150" s="8"/>
      <c r="M150" s="43"/>
    </row>
    <row r="151" spans="1:13" ht="12.75">
      <c r="A151" s="440"/>
      <c r="B151" s="45">
        <v>778</v>
      </c>
      <c r="C151" s="363" t="s">
        <v>243</v>
      </c>
      <c r="D151" s="334"/>
      <c r="E151" s="335"/>
      <c r="F151" s="334"/>
      <c r="G151" s="335"/>
      <c r="H151" s="334"/>
      <c r="I151" s="335"/>
      <c r="J151" s="20">
        <f t="shared" si="18"/>
        <v>0</v>
      </c>
      <c r="K151" s="21">
        <f t="shared" si="18"/>
        <v>0</v>
      </c>
      <c r="L151" s="8"/>
      <c r="M151" s="43"/>
    </row>
    <row r="152" spans="1:13" ht="12.75">
      <c r="A152" s="440"/>
      <c r="B152" s="45">
        <v>7811</v>
      </c>
      <c r="C152" s="363" t="s">
        <v>118</v>
      </c>
      <c r="D152" s="334"/>
      <c r="E152" s="335"/>
      <c r="F152" s="334"/>
      <c r="G152" s="335"/>
      <c r="H152" s="334"/>
      <c r="I152" s="335"/>
      <c r="J152" s="20">
        <f t="shared" si="18"/>
        <v>0</v>
      </c>
      <c r="K152" s="21">
        <f t="shared" si="18"/>
        <v>0</v>
      </c>
      <c r="L152" s="8"/>
      <c r="M152" s="43"/>
    </row>
    <row r="153" spans="1:13" ht="12.75">
      <c r="A153" s="440"/>
      <c r="B153" s="45">
        <v>7815</v>
      </c>
      <c r="C153" s="363" t="s">
        <v>119</v>
      </c>
      <c r="D153" s="334"/>
      <c r="E153" s="335"/>
      <c r="F153" s="334"/>
      <c r="G153" s="335"/>
      <c r="H153" s="334"/>
      <c r="I153" s="335"/>
      <c r="J153" s="20">
        <f t="shared" si="18"/>
        <v>0</v>
      </c>
      <c r="K153" s="21">
        <f t="shared" si="18"/>
        <v>0</v>
      </c>
      <c r="L153" s="8"/>
      <c r="M153" s="43"/>
    </row>
    <row r="154" spans="1:13" ht="12.75">
      <c r="A154" s="440"/>
      <c r="B154" s="45">
        <v>7816</v>
      </c>
      <c r="C154" s="363" t="s">
        <v>120</v>
      </c>
      <c r="D154" s="334"/>
      <c r="E154" s="335"/>
      <c r="F154" s="334"/>
      <c r="G154" s="335"/>
      <c r="H154" s="334"/>
      <c r="I154" s="335"/>
      <c r="J154" s="20">
        <f t="shared" si="18"/>
        <v>0</v>
      </c>
      <c r="K154" s="21">
        <f t="shared" si="18"/>
        <v>0</v>
      </c>
      <c r="L154" s="8"/>
      <c r="M154" s="43"/>
    </row>
    <row r="155" spans="1:13" ht="12.75">
      <c r="A155" s="440"/>
      <c r="B155" s="45">
        <v>7817</v>
      </c>
      <c r="C155" s="363" t="s">
        <v>121</v>
      </c>
      <c r="D155" s="334"/>
      <c r="E155" s="335"/>
      <c r="F155" s="334"/>
      <c r="G155" s="335"/>
      <c r="H155" s="334"/>
      <c r="I155" s="335"/>
      <c r="J155" s="20">
        <f t="shared" si="18"/>
        <v>0</v>
      </c>
      <c r="K155" s="21">
        <f t="shared" si="18"/>
        <v>0</v>
      </c>
      <c r="L155" s="8"/>
      <c r="M155" s="43"/>
    </row>
    <row r="156" spans="1:13" ht="12.75">
      <c r="A156" s="440"/>
      <c r="B156" s="45">
        <v>786</v>
      </c>
      <c r="C156" s="363" t="s">
        <v>122</v>
      </c>
      <c r="D156" s="334"/>
      <c r="E156" s="335"/>
      <c r="F156" s="334"/>
      <c r="G156" s="335"/>
      <c r="H156" s="334"/>
      <c r="I156" s="335"/>
      <c r="J156" s="20">
        <f t="shared" si="18"/>
        <v>0</v>
      </c>
      <c r="K156" s="21">
        <f t="shared" si="18"/>
        <v>0</v>
      </c>
      <c r="L156" s="8"/>
      <c r="M156" s="43"/>
    </row>
    <row r="157" spans="1:13" ht="12.75">
      <c r="A157" s="440"/>
      <c r="B157" s="45">
        <v>787</v>
      </c>
      <c r="C157" s="363" t="s">
        <v>244</v>
      </c>
      <c r="D157" s="334"/>
      <c r="E157" s="335"/>
      <c r="F157" s="334"/>
      <c r="G157" s="335"/>
      <c r="H157" s="334"/>
      <c r="I157" s="335"/>
      <c r="J157" s="20">
        <f t="shared" si="18"/>
        <v>0</v>
      </c>
      <c r="K157" s="21">
        <f t="shared" si="18"/>
        <v>0</v>
      </c>
      <c r="L157" s="8"/>
      <c r="M157" s="43"/>
    </row>
    <row r="158" spans="1:13" ht="26.25">
      <c r="A158" s="440"/>
      <c r="B158" s="279">
        <v>78741</v>
      </c>
      <c r="C158" s="426" t="s">
        <v>44</v>
      </c>
      <c r="D158" s="388"/>
      <c r="E158" s="390"/>
      <c r="F158" s="388"/>
      <c r="G158" s="390"/>
      <c r="H158" s="388"/>
      <c r="I158" s="390"/>
      <c r="J158" s="391">
        <f t="shared" si="18"/>
        <v>0</v>
      </c>
      <c r="K158" s="392">
        <f t="shared" si="18"/>
        <v>0</v>
      </c>
      <c r="L158" s="8"/>
      <c r="M158" s="43"/>
    </row>
    <row r="159" spans="1:13" ht="12.75">
      <c r="A159" s="440"/>
      <c r="B159" s="279">
        <v>78742</v>
      </c>
      <c r="C159" s="39" t="s">
        <v>45</v>
      </c>
      <c r="D159" s="388"/>
      <c r="E159" s="390"/>
      <c r="F159" s="388"/>
      <c r="G159" s="390"/>
      <c r="H159" s="388"/>
      <c r="I159" s="390"/>
      <c r="J159" s="391">
        <f t="shared" si="18"/>
        <v>0</v>
      </c>
      <c r="K159" s="392">
        <f t="shared" si="18"/>
        <v>0</v>
      </c>
      <c r="L159" s="8"/>
      <c r="M159" s="43"/>
    </row>
    <row r="160" spans="1:13" ht="12.75">
      <c r="A160" s="440"/>
      <c r="B160" s="45">
        <v>789</v>
      </c>
      <c r="C160" s="472" t="s">
        <v>343</v>
      </c>
      <c r="D160" s="334"/>
      <c r="E160" s="335"/>
      <c r="F160" s="334"/>
      <c r="G160" s="335"/>
      <c r="H160" s="334"/>
      <c r="I160" s="335"/>
      <c r="J160" s="20">
        <f t="shared" si="18"/>
        <v>0</v>
      </c>
      <c r="K160" s="21">
        <f t="shared" si="18"/>
        <v>0</v>
      </c>
      <c r="L160" s="8"/>
      <c r="M160" s="43"/>
    </row>
    <row r="161" spans="1:13" ht="13.5" thickBot="1">
      <c r="A161" s="440"/>
      <c r="B161" s="45">
        <v>79</v>
      </c>
      <c r="C161" s="364" t="s">
        <v>123</v>
      </c>
      <c r="D161" s="336"/>
      <c r="E161" s="337"/>
      <c r="F161" s="336"/>
      <c r="G161" s="337"/>
      <c r="H161" s="336"/>
      <c r="I161" s="337"/>
      <c r="J161" s="22">
        <f t="shared" si="18"/>
        <v>0</v>
      </c>
      <c r="K161" s="23">
        <f t="shared" si="18"/>
        <v>0</v>
      </c>
      <c r="L161" s="8"/>
      <c r="M161" s="43"/>
    </row>
    <row r="162" spans="1:13" ht="13.5" thickBot="1">
      <c r="A162" s="440"/>
      <c r="B162" s="46"/>
      <c r="C162" s="47" t="s">
        <v>46</v>
      </c>
      <c r="D162" s="31">
        <f aca="true" t="shared" si="19" ref="D162:K162">D120+D133+D145</f>
        <v>0</v>
      </c>
      <c r="E162" s="32">
        <f t="shared" si="19"/>
        <v>0</v>
      </c>
      <c r="F162" s="423">
        <f t="shared" si="19"/>
        <v>0</v>
      </c>
      <c r="G162" s="424">
        <f t="shared" si="19"/>
        <v>0</v>
      </c>
      <c r="H162" s="423">
        <f t="shared" si="19"/>
        <v>0</v>
      </c>
      <c r="I162" s="424">
        <f t="shared" si="19"/>
        <v>0</v>
      </c>
      <c r="J162" s="423">
        <f t="shared" si="19"/>
        <v>0</v>
      </c>
      <c r="K162" s="424">
        <f t="shared" si="19"/>
        <v>0</v>
      </c>
      <c r="L162" s="8"/>
      <c r="M162" s="48"/>
    </row>
    <row r="163" spans="1:13" ht="13.5" thickBot="1">
      <c r="A163" s="440"/>
      <c r="B163" s="26"/>
      <c r="C163" s="49" t="s">
        <v>47</v>
      </c>
      <c r="D163" s="486">
        <f aca="true" t="shared" si="20" ref="D163:I163">IF(D162&gt;D113,,-D162+D113)</f>
        <v>0</v>
      </c>
      <c r="E163" s="487">
        <f t="shared" si="20"/>
        <v>0</v>
      </c>
      <c r="F163" s="488">
        <f t="shared" si="20"/>
        <v>0</v>
      </c>
      <c r="G163" s="489">
        <f t="shared" si="20"/>
        <v>0</v>
      </c>
      <c r="H163" s="488">
        <f t="shared" si="20"/>
        <v>0</v>
      </c>
      <c r="I163" s="489">
        <f t="shared" si="20"/>
        <v>0</v>
      </c>
      <c r="J163" s="34">
        <f>IF((D163+F163+H163)&lt;(D114+F114+H114),0,D163+F163+H163-D114-F114-H114)</f>
        <v>0</v>
      </c>
      <c r="K163" s="35">
        <f>IF((E163+G163+I163)&lt;(E114+G114+I114),0,E163+G163+I163-E114-G114-I114)</f>
        <v>0</v>
      </c>
      <c r="L163" s="8"/>
      <c r="M163" s="48"/>
    </row>
    <row r="164" spans="1:13" ht="13.5" thickBot="1">
      <c r="A164" s="440"/>
      <c r="B164" s="29"/>
      <c r="C164" s="50" t="s">
        <v>38</v>
      </c>
      <c r="D164" s="31">
        <f>D162+D163</f>
        <v>0</v>
      </c>
      <c r="E164" s="32">
        <f aca="true" t="shared" si="21" ref="E164:K164">E162+E163</f>
        <v>0</v>
      </c>
      <c r="F164" s="423">
        <f t="shared" si="21"/>
        <v>0</v>
      </c>
      <c r="G164" s="424">
        <f t="shared" si="21"/>
        <v>0</v>
      </c>
      <c r="H164" s="423">
        <f t="shared" si="21"/>
        <v>0</v>
      </c>
      <c r="I164" s="424">
        <f t="shared" si="21"/>
        <v>0</v>
      </c>
      <c r="J164" s="423">
        <f t="shared" si="21"/>
        <v>0</v>
      </c>
      <c r="K164" s="424">
        <f t="shared" si="21"/>
        <v>0</v>
      </c>
      <c r="L164" s="8"/>
      <c r="M164" s="48"/>
    </row>
    <row r="165" spans="1:13" s="452" customFormat="1" ht="13.5" thickBot="1">
      <c r="A165" s="440"/>
      <c r="B165" s="51"/>
      <c r="C165" s="52"/>
      <c r="D165" s="52"/>
      <c r="E165" s="52"/>
      <c r="F165" s="6"/>
      <c r="G165" s="6"/>
      <c r="H165" s="6"/>
      <c r="I165" s="6"/>
      <c r="J165" s="6"/>
      <c r="K165" s="6"/>
      <c r="L165" s="8"/>
      <c r="M165" s="48"/>
    </row>
    <row r="166" spans="1:13" ht="12.75">
      <c r="A166" s="440"/>
      <c r="B166" s="51"/>
      <c r="C166" s="427" t="s">
        <v>213</v>
      </c>
      <c r="D166" s="340"/>
      <c r="E166" s="341"/>
      <c r="F166" s="340"/>
      <c r="G166" s="341"/>
      <c r="H166" s="340"/>
      <c r="I166" s="341"/>
      <c r="J166" s="53">
        <f>D166+F166+H166</f>
        <v>0</v>
      </c>
      <c r="K166" s="54">
        <f>E166+G166+I166</f>
        <v>0</v>
      </c>
      <c r="L166" s="8"/>
      <c r="M166" s="48"/>
    </row>
    <row r="167" spans="1:13" ht="13.5" thickBot="1">
      <c r="A167" s="440"/>
      <c r="B167" s="51"/>
      <c r="C167" s="428" t="s">
        <v>214</v>
      </c>
      <c r="D167" s="342"/>
      <c r="E167" s="343"/>
      <c r="F167" s="342"/>
      <c r="G167" s="343"/>
      <c r="H167" s="342"/>
      <c r="I167" s="343"/>
      <c r="J167" s="55">
        <f>D167+F167+H167</f>
        <v>0</v>
      </c>
      <c r="K167" s="56">
        <f>E167+G167+I167</f>
        <v>0</v>
      </c>
      <c r="L167" s="8"/>
      <c r="M167" s="48"/>
    </row>
    <row r="168" spans="1:13" s="452" customFormat="1" ht="13.5" thickBot="1">
      <c r="A168" s="445"/>
      <c r="B168" s="57"/>
      <c r="C168" s="58"/>
      <c r="D168" s="58"/>
      <c r="E168" s="58"/>
      <c r="F168" s="12"/>
      <c r="G168" s="12"/>
      <c r="H168" s="12"/>
      <c r="I168" s="12"/>
      <c r="J168" s="12"/>
      <c r="K168" s="12"/>
      <c r="L168" s="13"/>
      <c r="M168" s="48"/>
    </row>
    <row r="169" spans="2:13" s="452" customFormat="1" ht="12.75">
      <c r="B169" s="459"/>
      <c r="C169" s="59"/>
      <c r="D169" s="60"/>
      <c r="E169" s="60"/>
      <c r="F169" s="38"/>
      <c r="G169" s="38"/>
      <c r="H169" s="38"/>
      <c r="I169" s="38"/>
      <c r="M169" s="48"/>
    </row>
    <row r="170" spans="2:13" s="452" customFormat="1" ht="12.75">
      <c r="B170" s="37"/>
      <c r="C170" s="59"/>
      <c r="D170" s="60"/>
      <c r="E170" s="60"/>
      <c r="F170" s="38"/>
      <c r="G170" s="38"/>
      <c r="H170" s="38"/>
      <c r="I170" s="38"/>
      <c r="M170" s="48"/>
    </row>
    <row r="171" spans="13:14" ht="12.75">
      <c r="M171" s="61"/>
      <c r="N171" s="452"/>
    </row>
    <row r="172" spans="13:14" ht="12.75">
      <c r="M172" s="62"/>
      <c r="N172" s="452"/>
    </row>
    <row r="173" spans="13:14" ht="12.75">
      <c r="M173" s="63"/>
      <c r="N173" s="452"/>
    </row>
    <row r="174" spans="13:14" ht="12.75">
      <c r="M174" s="64"/>
      <c r="N174" s="452"/>
    </row>
    <row r="175" spans="13:14" ht="12.75">
      <c r="M175" s="64"/>
      <c r="N175" s="452"/>
    </row>
    <row r="176" spans="13:14" ht="12.75">
      <c r="M176" s="64"/>
      <c r="N176" s="452"/>
    </row>
    <row r="177" spans="13:14" ht="12.75">
      <c r="M177" s="65"/>
      <c r="N177" s="452"/>
    </row>
    <row r="178" spans="13:14" ht="12.75">
      <c r="M178" s="64"/>
      <c r="N178" s="452"/>
    </row>
    <row r="179" spans="13:14" ht="12.75">
      <c r="M179" s="64"/>
      <c r="N179" s="452"/>
    </row>
    <row r="180" spans="3:14" ht="12.75">
      <c r="C180" s="462"/>
      <c r="D180" s="452"/>
      <c r="E180" s="452"/>
      <c r="F180" s="66"/>
      <c r="G180" s="67"/>
      <c r="H180" s="38"/>
      <c r="I180" s="38"/>
      <c r="N180" s="452"/>
    </row>
    <row r="181" spans="3:14" ht="12.75">
      <c r="C181" s="462"/>
      <c r="D181" s="452"/>
      <c r="E181" s="452"/>
      <c r="F181" s="66"/>
      <c r="G181" s="67"/>
      <c r="H181" s="38"/>
      <c r="I181" s="38"/>
      <c r="N181" s="452"/>
    </row>
    <row r="182" spans="3:14" ht="12.75">
      <c r="C182" s="462"/>
      <c r="D182" s="452"/>
      <c r="E182" s="452"/>
      <c r="F182" s="66"/>
      <c r="G182" s="67"/>
      <c r="H182" s="38"/>
      <c r="I182" s="38"/>
      <c r="N182" s="452"/>
    </row>
    <row r="183" spans="3:9" ht="12.75">
      <c r="C183" s="462"/>
      <c r="D183" s="452"/>
      <c r="E183" s="452"/>
      <c r="F183" s="68"/>
      <c r="G183" s="67"/>
      <c r="H183" s="38"/>
      <c r="I183" s="38"/>
    </row>
    <row r="184" spans="3:9" ht="12.75">
      <c r="C184" s="462"/>
      <c r="D184" s="452"/>
      <c r="E184" s="452"/>
      <c r="F184" s="66"/>
      <c r="G184" s="67"/>
      <c r="H184" s="38"/>
      <c r="I184" s="38"/>
    </row>
    <row r="185" spans="3:9" ht="12.75">
      <c r="C185" s="462"/>
      <c r="D185" s="452"/>
      <c r="E185" s="452"/>
      <c r="F185" s="66"/>
      <c r="G185" s="67"/>
      <c r="H185" s="38"/>
      <c r="I185" s="38"/>
    </row>
    <row r="186" spans="3:9" ht="12.75">
      <c r="C186" s="462"/>
      <c r="D186" s="452"/>
      <c r="E186" s="452"/>
      <c r="F186" s="66"/>
      <c r="G186" s="67"/>
      <c r="H186" s="38"/>
      <c r="I186" s="38"/>
    </row>
    <row r="187" spans="3:9" ht="12.75">
      <c r="C187" s="462"/>
      <c r="D187" s="452"/>
      <c r="E187" s="452"/>
      <c r="F187" s="66"/>
      <c r="G187" s="67"/>
      <c r="H187" s="38"/>
      <c r="I187" s="38"/>
    </row>
    <row r="188" spans="3:9" ht="12.75">
      <c r="C188" s="462"/>
      <c r="D188" s="452"/>
      <c r="E188" s="452"/>
      <c r="F188" s="66"/>
      <c r="G188" s="67"/>
      <c r="H188" s="38"/>
      <c r="I188" s="38"/>
    </row>
    <row r="189" spans="3:9" ht="12.75">
      <c r="C189" s="462"/>
      <c r="D189" s="452"/>
      <c r="E189" s="452"/>
      <c r="F189" s="66"/>
      <c r="G189" s="67"/>
      <c r="H189" s="38"/>
      <c r="I189" s="38"/>
    </row>
    <row r="190" spans="3:9" ht="12.75">
      <c r="C190" s="462"/>
      <c r="D190" s="452"/>
      <c r="E190" s="452"/>
      <c r="F190" s="66"/>
      <c r="G190" s="67"/>
      <c r="H190" s="38"/>
      <c r="I190" s="38"/>
    </row>
    <row r="191" spans="3:9" ht="12.75">
      <c r="C191" s="462"/>
      <c r="D191" s="452"/>
      <c r="E191" s="452"/>
      <c r="F191" s="66"/>
      <c r="G191" s="67"/>
      <c r="H191" s="38"/>
      <c r="I191" s="38"/>
    </row>
    <row r="192" spans="3:9" ht="12.75">
      <c r="C192" s="462"/>
      <c r="D192" s="452"/>
      <c r="E192" s="452"/>
      <c r="F192" s="66"/>
      <c r="G192" s="67"/>
      <c r="H192" s="38"/>
      <c r="I192" s="38"/>
    </row>
    <row r="193" spans="3:9" ht="12.75">
      <c r="C193" s="462"/>
      <c r="D193" s="452"/>
      <c r="E193" s="452"/>
      <c r="F193" s="66"/>
      <c r="G193" s="67"/>
      <c r="H193" s="38"/>
      <c r="I193" s="38"/>
    </row>
    <row r="194" spans="3:9" ht="12.75">
      <c r="C194" s="462"/>
      <c r="D194" s="452"/>
      <c r="E194" s="452"/>
      <c r="F194" s="66"/>
      <c r="G194" s="67"/>
      <c r="H194" s="38"/>
      <c r="I194" s="38"/>
    </row>
    <row r="195" spans="3:9" ht="12.75">
      <c r="C195" s="462"/>
      <c r="D195" s="452"/>
      <c r="E195" s="452"/>
      <c r="F195" s="69"/>
      <c r="G195" s="69"/>
      <c r="H195" s="38"/>
      <c r="I195" s="38"/>
    </row>
    <row r="196" spans="3:9" ht="12.75">
      <c r="C196" s="462"/>
      <c r="D196" s="452"/>
      <c r="E196" s="452"/>
      <c r="F196" s="69"/>
      <c r="G196" s="69"/>
      <c r="H196" s="38"/>
      <c r="I196" s="38"/>
    </row>
    <row r="197" spans="3:9" ht="12.75">
      <c r="C197" s="462"/>
      <c r="D197" s="452"/>
      <c r="E197" s="452"/>
      <c r="F197" s="69"/>
      <c r="G197" s="69"/>
      <c r="H197" s="38"/>
      <c r="I197" s="38"/>
    </row>
    <row r="198" spans="3:9" ht="12.75">
      <c r="C198" s="462"/>
      <c r="D198" s="452"/>
      <c r="E198" s="452"/>
      <c r="F198" s="69"/>
      <c r="G198" s="69"/>
      <c r="H198" s="38"/>
      <c r="I198" s="38"/>
    </row>
    <row r="199" spans="3:9" ht="12.75">
      <c r="C199" s="462"/>
      <c r="D199" s="452"/>
      <c r="E199" s="452"/>
      <c r="F199" s="69"/>
      <c r="G199" s="69"/>
      <c r="H199" s="38"/>
      <c r="I199" s="38"/>
    </row>
    <row r="200" spans="3:9" ht="12.75">
      <c r="C200" s="462"/>
      <c r="D200" s="452"/>
      <c r="E200" s="452"/>
      <c r="F200" s="69"/>
      <c r="G200" s="69"/>
      <c r="H200" s="38"/>
      <c r="I200" s="38"/>
    </row>
    <row r="201" spans="3:9" ht="12.75">
      <c r="C201" s="462"/>
      <c r="D201" s="452"/>
      <c r="E201" s="452"/>
      <c r="F201" s="68"/>
      <c r="G201" s="67"/>
      <c r="H201" s="38"/>
      <c r="I201" s="38"/>
    </row>
    <row r="202" spans="3:9" ht="12.75">
      <c r="C202" s="462"/>
      <c r="D202" s="452"/>
      <c r="E202" s="452"/>
      <c r="F202" s="70"/>
      <c r="G202" s="71"/>
      <c r="H202" s="38"/>
      <c r="I202" s="38"/>
    </row>
    <row r="203" spans="3:9" ht="12.75">
      <c r="C203" s="462"/>
      <c r="D203" s="452"/>
      <c r="E203" s="452"/>
      <c r="F203" s="37"/>
      <c r="G203" s="72"/>
      <c r="H203" s="38"/>
      <c r="I203" s="38"/>
    </row>
    <row r="204" spans="3:9" ht="12.75">
      <c r="C204" s="462"/>
      <c r="D204" s="452"/>
      <c r="E204" s="452"/>
      <c r="F204" s="37"/>
      <c r="G204" s="72"/>
      <c r="H204" s="38"/>
      <c r="I204" s="38"/>
    </row>
    <row r="205" spans="3:9" ht="12.75">
      <c r="C205" s="462"/>
      <c r="D205" s="452"/>
      <c r="E205" s="452"/>
      <c r="F205" s="37"/>
      <c r="G205" s="72"/>
      <c r="H205" s="38"/>
      <c r="I205" s="38"/>
    </row>
    <row r="206" spans="3:9" ht="12.75">
      <c r="C206" s="462"/>
      <c r="D206" s="452"/>
      <c r="E206" s="452"/>
      <c r="F206" s="37"/>
      <c r="G206" s="72"/>
      <c r="H206" s="38"/>
      <c r="I206" s="38"/>
    </row>
    <row r="207" spans="3:9" ht="12.75">
      <c r="C207" s="462"/>
      <c r="D207" s="452"/>
      <c r="E207" s="452"/>
      <c r="F207" s="37"/>
      <c r="G207" s="72"/>
      <c r="H207" s="38"/>
      <c r="I207" s="38"/>
    </row>
    <row r="208" spans="3:9" ht="12.75">
      <c r="C208" s="462"/>
      <c r="D208" s="452"/>
      <c r="E208" s="452"/>
      <c r="F208" s="73"/>
      <c r="G208" s="72"/>
      <c r="H208" s="38"/>
      <c r="I208" s="38"/>
    </row>
    <row r="209" spans="3:9" ht="12.75">
      <c r="C209" s="462"/>
      <c r="D209" s="452"/>
      <c r="E209" s="452"/>
      <c r="F209" s="70"/>
      <c r="G209" s="70"/>
      <c r="H209" s="38"/>
      <c r="I209" s="38"/>
    </row>
    <row r="210" spans="3:9" ht="12.75">
      <c r="C210" s="462"/>
      <c r="D210" s="452"/>
      <c r="E210" s="452"/>
      <c r="F210" s="37"/>
      <c r="G210" s="72"/>
      <c r="H210" s="38"/>
      <c r="I210" s="38"/>
    </row>
    <row r="211" spans="3:9" ht="12.75">
      <c r="C211" s="462"/>
      <c r="D211" s="452"/>
      <c r="E211" s="452"/>
      <c r="F211" s="37"/>
      <c r="G211" s="72"/>
      <c r="H211" s="38"/>
      <c r="I211" s="38"/>
    </row>
    <row r="212" spans="3:9" ht="12.75">
      <c r="C212" s="462"/>
      <c r="D212" s="452"/>
      <c r="E212" s="452"/>
      <c r="F212" s="37"/>
      <c r="G212" s="72"/>
      <c r="H212" s="38"/>
      <c r="I212" s="38"/>
    </row>
    <row r="213" spans="3:9" ht="12.75">
      <c r="C213" s="462"/>
      <c r="D213" s="452"/>
      <c r="E213" s="452"/>
      <c r="F213" s="37"/>
      <c r="G213" s="74"/>
      <c r="H213" s="38"/>
      <c r="I213" s="38"/>
    </row>
    <row r="214" spans="3:9" ht="12.75">
      <c r="C214" s="462"/>
      <c r="D214" s="452"/>
      <c r="E214" s="452"/>
      <c r="F214" s="37"/>
      <c r="G214" s="37"/>
      <c r="H214" s="38"/>
      <c r="I214" s="38"/>
    </row>
    <row r="215" spans="3:9" ht="12.75">
      <c r="C215" s="462"/>
      <c r="D215" s="452"/>
      <c r="E215" s="452"/>
      <c r="F215" s="73"/>
      <c r="G215" s="37"/>
      <c r="H215" s="38"/>
      <c r="I215" s="38"/>
    </row>
    <row r="216" spans="3:9" ht="12.75">
      <c r="C216" s="462"/>
      <c r="D216" s="452"/>
      <c r="E216" s="452"/>
      <c r="F216" s="75"/>
      <c r="G216" s="76"/>
      <c r="H216" s="38"/>
      <c r="I216" s="38"/>
    </row>
    <row r="217" spans="3:9" ht="12.75">
      <c r="C217" s="462"/>
      <c r="D217" s="452"/>
      <c r="E217" s="452"/>
      <c r="F217" s="73"/>
      <c r="G217" s="37"/>
      <c r="H217" s="38"/>
      <c r="I217" s="38"/>
    </row>
    <row r="218" spans="3:9" ht="12.75">
      <c r="C218" s="462"/>
      <c r="D218" s="452"/>
      <c r="E218" s="452"/>
      <c r="F218" s="463"/>
      <c r="G218" s="464"/>
      <c r="H218" s="38"/>
      <c r="I218" s="38"/>
    </row>
    <row r="219" spans="3:9" ht="12.75">
      <c r="C219" s="462"/>
      <c r="D219" s="452"/>
      <c r="E219" s="452"/>
      <c r="F219" s="37"/>
      <c r="G219" s="37"/>
      <c r="H219" s="38"/>
      <c r="I219" s="38"/>
    </row>
    <row r="220" spans="3:9" ht="12.75">
      <c r="C220" s="462"/>
      <c r="D220" s="452"/>
      <c r="E220" s="452"/>
      <c r="F220" s="77"/>
      <c r="G220" s="78"/>
      <c r="H220" s="38"/>
      <c r="I220" s="38"/>
    </row>
    <row r="221" spans="3:9" ht="12.75">
      <c r="C221" s="462"/>
      <c r="D221" s="452"/>
      <c r="E221" s="452"/>
      <c r="F221" s="77"/>
      <c r="G221" s="78"/>
      <c r="H221" s="38"/>
      <c r="I221" s="38"/>
    </row>
    <row r="222" spans="3:9" ht="12.75">
      <c r="C222" s="462"/>
      <c r="D222" s="452"/>
      <c r="E222" s="452"/>
      <c r="F222" s="79"/>
      <c r="G222" s="79"/>
      <c r="H222" s="38"/>
      <c r="I222" s="38"/>
    </row>
    <row r="223" spans="3:9" ht="12.75">
      <c r="C223" s="462"/>
      <c r="D223" s="452"/>
      <c r="E223" s="452"/>
      <c r="F223" s="75"/>
      <c r="G223" s="76"/>
      <c r="H223" s="38"/>
      <c r="I223" s="38"/>
    </row>
    <row r="224" spans="3:9" ht="12.75">
      <c r="C224" s="462"/>
      <c r="D224" s="452"/>
      <c r="E224" s="452"/>
      <c r="F224" s="37"/>
      <c r="G224" s="37"/>
      <c r="H224" s="38"/>
      <c r="I224" s="38"/>
    </row>
    <row r="225" spans="3:9" ht="12.75">
      <c r="C225" s="462"/>
      <c r="D225" s="452"/>
      <c r="E225" s="452"/>
      <c r="F225" s="77"/>
      <c r="G225" s="80"/>
      <c r="H225" s="38"/>
      <c r="I225" s="38"/>
    </row>
    <row r="226" spans="3:9" ht="12.75">
      <c r="C226" s="462"/>
      <c r="D226" s="452"/>
      <c r="E226" s="452"/>
      <c r="F226" s="77"/>
      <c r="G226" s="78"/>
      <c r="H226" s="38"/>
      <c r="I226" s="38"/>
    </row>
    <row r="227" spans="3:9" ht="12.75">
      <c r="C227" s="462"/>
      <c r="D227" s="452"/>
      <c r="E227" s="452"/>
      <c r="F227" s="77"/>
      <c r="G227" s="80"/>
      <c r="H227" s="38"/>
      <c r="I227" s="38"/>
    </row>
    <row r="228" spans="3:9" ht="12.75">
      <c r="C228" s="462"/>
      <c r="D228" s="452"/>
      <c r="E228" s="452"/>
      <c r="F228" s="81"/>
      <c r="G228" s="81"/>
      <c r="H228" s="38"/>
      <c r="I228" s="38"/>
    </row>
    <row r="229" spans="3:9" ht="12.75">
      <c r="C229" s="462"/>
      <c r="D229" s="452"/>
      <c r="E229" s="452"/>
      <c r="F229" s="77"/>
      <c r="G229" s="78"/>
      <c r="H229" s="38"/>
      <c r="I229" s="38"/>
    </row>
    <row r="230" spans="3:9" ht="12.75">
      <c r="C230" s="462"/>
      <c r="D230" s="452"/>
      <c r="E230" s="452"/>
      <c r="F230" s="77"/>
      <c r="G230" s="78"/>
      <c r="H230" s="38"/>
      <c r="I230" s="38"/>
    </row>
    <row r="231" spans="3:9" ht="12.75">
      <c r="C231" s="462"/>
      <c r="D231" s="452"/>
      <c r="E231" s="452"/>
      <c r="F231" s="38"/>
      <c r="G231" s="38"/>
      <c r="H231" s="38"/>
      <c r="I231" s="38"/>
    </row>
    <row r="232" spans="3:9" ht="12.75">
      <c r="C232" s="462"/>
      <c r="D232" s="452"/>
      <c r="E232" s="452"/>
      <c r="F232" s="38"/>
      <c r="G232" s="38"/>
      <c r="H232" s="38"/>
      <c r="I232" s="38"/>
    </row>
    <row r="233" spans="3:9" ht="12.75">
      <c r="C233" s="462"/>
      <c r="D233" s="452"/>
      <c r="E233" s="452"/>
      <c r="F233" s="38"/>
      <c r="G233" s="38"/>
      <c r="H233" s="38"/>
      <c r="I233" s="38"/>
    </row>
    <row r="234" spans="3:9" ht="12.75">
      <c r="C234" s="462"/>
      <c r="D234" s="452"/>
      <c r="E234" s="452"/>
      <c r="F234" s="38"/>
      <c r="G234" s="38"/>
      <c r="H234" s="38"/>
      <c r="I234" s="38"/>
    </row>
  </sheetData>
  <sheetProtection password="EAD6" sheet="1"/>
  <mergeCells count="54">
    <mergeCell ref="B2:C2"/>
    <mergeCell ref="D2:F2"/>
    <mergeCell ref="B3:C3"/>
    <mergeCell ref="D3:F3"/>
    <mergeCell ref="B16:K16"/>
    <mergeCell ref="B17:G17"/>
    <mergeCell ref="H17:K17"/>
    <mergeCell ref="F18:K18"/>
    <mergeCell ref="B19:B20"/>
    <mergeCell ref="C19:C20"/>
    <mergeCell ref="D19:E19"/>
    <mergeCell ref="F19:G19"/>
    <mergeCell ref="H19:I19"/>
    <mergeCell ref="J19:K19"/>
    <mergeCell ref="B24:B26"/>
    <mergeCell ref="C24:C26"/>
    <mergeCell ref="B27:B29"/>
    <mergeCell ref="C27:C29"/>
    <mergeCell ref="B33:B35"/>
    <mergeCell ref="C33:C35"/>
    <mergeCell ref="B64:B65"/>
    <mergeCell ref="C64:C65"/>
    <mergeCell ref="B36:B38"/>
    <mergeCell ref="C36:C38"/>
    <mergeCell ref="B41:B43"/>
    <mergeCell ref="C41:C43"/>
    <mergeCell ref="B44:B46"/>
    <mergeCell ref="C44:C46"/>
    <mergeCell ref="C85:C87"/>
    <mergeCell ref="C51:C52"/>
    <mergeCell ref="D51:E51"/>
    <mergeCell ref="F51:G51"/>
    <mergeCell ref="H51:I51"/>
    <mergeCell ref="J51:K51"/>
    <mergeCell ref="D90:E90"/>
    <mergeCell ref="F90:G90"/>
    <mergeCell ref="H90:I90"/>
    <mergeCell ref="J90:K90"/>
    <mergeCell ref="C93:C95"/>
    <mergeCell ref="C67:C69"/>
    <mergeCell ref="C70:C72"/>
    <mergeCell ref="C75:C77"/>
    <mergeCell ref="C78:C80"/>
    <mergeCell ref="C82:C84"/>
    <mergeCell ref="J118:K118"/>
    <mergeCell ref="B4:C4"/>
    <mergeCell ref="D4:F4"/>
    <mergeCell ref="C96:C98"/>
    <mergeCell ref="B118:B119"/>
    <mergeCell ref="C118:C119"/>
    <mergeCell ref="D118:E118"/>
    <mergeCell ref="F118:G118"/>
    <mergeCell ref="H118:I118"/>
    <mergeCell ref="C90:C91"/>
  </mergeCells>
  <dataValidations count="3">
    <dataValidation type="decimal" operator="greaterThanOrEqual" allowBlank="1" showInputMessage="1" showErrorMessage="1" error="Veuillez saisir un nombre." sqref="D8:J8 D15:J15">
      <formula1>0</formula1>
    </dataValidation>
    <dataValidation type="decimal" operator="greaterThanOrEqual" allowBlank="1" showInputMessage="1" showErrorMessage="1" error="Veuillez saisir un montant." sqref="D166:I167 D114:I114 D163:I163">
      <formula1>0</formula1>
    </dataValidation>
    <dataValidation type="decimal" operator="lessThanOrEqual" allowBlank="1" showInputMessage="1" showErrorMessage="1" error="Veuillez saisir un montant." sqref="D92:I112 D125:K130 D53:I90 D120:I124 D131:I161 D21:I51">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59" r:id="rId2"/>
  <rowBreaks count="3" manualBreakCount="3">
    <brk id="50" max="10" man="1"/>
    <brk id="89" max="255" man="1"/>
    <brk id="116"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MN3</cp:lastModifiedBy>
  <cp:lastPrinted>2016-11-16T11:08:54Z</cp:lastPrinted>
  <dcterms:created xsi:type="dcterms:W3CDTF">2013-05-28T07:00:13Z</dcterms:created>
  <dcterms:modified xsi:type="dcterms:W3CDTF">2023-02-28T14:16:05Z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fc80d0d1-7c87-46fe-820a-90cb615fa683</vt:lpwstr>
  </property>
</Properties>
</file>